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K\3_OTDEL_BA\ALL\БЮДЖЕТ_23_24_25\ИСПОЛНЕНИЕ\1 полугодие\"/>
    </mc:Choice>
  </mc:AlternateContent>
  <bookViews>
    <workbookView xWindow="480" yWindow="30" windowWidth="26835" windowHeight="11835" activeTab="2"/>
  </bookViews>
  <sheets>
    <sheet name="Доходы" sheetId="1" r:id="rId1"/>
    <sheet name="Р МП" sheetId="2" r:id="rId2"/>
    <sheet name="Р РПр" sheetId="3" r:id="rId3"/>
  </sheets>
  <calcPr calcId="162913"/>
</workbook>
</file>

<file path=xl/calcChain.xml><?xml version="1.0" encoding="utf-8"?>
<calcChain xmlns="http://schemas.openxmlformats.org/spreadsheetml/2006/main">
  <c r="F15" i="1" l="1"/>
  <c r="H15" i="1"/>
  <c r="C6" i="1"/>
  <c r="C7" i="1"/>
  <c r="D35" i="1"/>
  <c r="E15" i="1"/>
  <c r="G8" i="1" l="1"/>
  <c r="G22" i="1"/>
  <c r="G35" i="1"/>
  <c r="G36" i="1"/>
  <c r="G14" i="3" l="1"/>
  <c r="G6" i="2"/>
  <c r="G28" i="2"/>
  <c r="E7" i="2" l="1"/>
  <c r="E6" i="2"/>
  <c r="G7" i="1" l="1"/>
  <c r="G6" i="1" s="1"/>
  <c r="H21" i="1"/>
  <c r="E21" i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H7" i="3"/>
  <c r="H8" i="3"/>
  <c r="H9" i="3"/>
  <c r="H10" i="3"/>
  <c r="H11" i="3"/>
  <c r="H12" i="3"/>
  <c r="H13" i="3"/>
  <c r="H15" i="3"/>
  <c r="H16" i="3"/>
  <c r="H17" i="3"/>
  <c r="H19" i="3"/>
  <c r="H20" i="3"/>
  <c r="H21" i="3"/>
  <c r="H22" i="3"/>
  <c r="H23" i="3"/>
  <c r="H25" i="3"/>
  <c r="H26" i="3"/>
  <c r="H27" i="3"/>
  <c r="H29" i="3"/>
  <c r="H30" i="3"/>
  <c r="H31" i="3"/>
  <c r="H33" i="3"/>
  <c r="H34" i="3"/>
  <c r="H35" i="3"/>
  <c r="H36" i="3"/>
  <c r="H37" i="3"/>
  <c r="H38" i="3"/>
  <c r="H40" i="3"/>
  <c r="H41" i="3"/>
  <c r="H43" i="3"/>
  <c r="H45" i="3"/>
  <c r="H46" i="3"/>
  <c r="H47" i="3"/>
  <c r="H49" i="3"/>
  <c r="H50" i="3"/>
  <c r="H51" i="3"/>
  <c r="H52" i="3"/>
  <c r="H54" i="3"/>
  <c r="F29" i="3" l="1"/>
  <c r="F15" i="3"/>
  <c r="F7" i="3"/>
  <c r="F8" i="3"/>
  <c r="F9" i="3"/>
  <c r="F10" i="3"/>
  <c r="F11" i="3"/>
  <c r="D12" i="3"/>
  <c r="E14" i="3"/>
  <c r="D14" i="3"/>
  <c r="E28" i="3"/>
  <c r="D28" i="3"/>
  <c r="G53" i="3"/>
  <c r="G48" i="3"/>
  <c r="G44" i="3"/>
  <c r="G42" i="3"/>
  <c r="G39" i="3"/>
  <c r="G32" i="3"/>
  <c r="G28" i="3"/>
  <c r="H28" i="3" s="1"/>
  <c r="G24" i="3"/>
  <c r="G18" i="3"/>
  <c r="H14" i="3"/>
  <c r="G6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6" i="2"/>
  <c r="E27" i="2"/>
  <c r="G55" i="3" l="1"/>
  <c r="F25" i="2"/>
  <c r="F28" i="2" s="1"/>
  <c r="E53" i="3" l="1"/>
  <c r="H53" i="3" s="1"/>
  <c r="D53" i="3"/>
  <c r="E48" i="3"/>
  <c r="H48" i="3" s="1"/>
  <c r="D48" i="3"/>
  <c r="E44" i="3"/>
  <c r="H44" i="3" s="1"/>
  <c r="D44" i="3"/>
  <c r="E42" i="3"/>
  <c r="H42" i="3" s="1"/>
  <c r="D42" i="3"/>
  <c r="E39" i="3"/>
  <c r="H39" i="3" s="1"/>
  <c r="D39" i="3"/>
  <c r="E32" i="3"/>
  <c r="H32" i="3" s="1"/>
  <c r="D32" i="3"/>
  <c r="E24" i="3"/>
  <c r="H24" i="3" s="1"/>
  <c r="D24" i="3"/>
  <c r="E18" i="3"/>
  <c r="H18" i="3" s="1"/>
  <c r="D18" i="3"/>
  <c r="E6" i="3" l="1"/>
  <c r="H6" i="3" s="1"/>
  <c r="D6" i="3"/>
  <c r="D25" i="2"/>
  <c r="C25" i="2"/>
  <c r="G25" i="2" l="1"/>
  <c r="E25" i="2"/>
  <c r="D28" i="2"/>
  <c r="C28" i="2"/>
  <c r="E28" i="2" l="1"/>
  <c r="E55" i="3"/>
  <c r="H55" i="3" s="1"/>
  <c r="D55" i="3"/>
  <c r="F12" i="3"/>
  <c r="F13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6" i="3"/>
  <c r="F55" i="3" l="1"/>
  <c r="F8" i="1"/>
  <c r="F9" i="1"/>
  <c r="F10" i="1"/>
  <c r="F11" i="1"/>
  <c r="F14" i="1"/>
  <c r="F16" i="1"/>
  <c r="F17" i="1"/>
  <c r="F18" i="1"/>
  <c r="F19" i="1"/>
  <c r="F22" i="1"/>
  <c r="F23" i="1"/>
  <c r="F24" i="1"/>
  <c r="F25" i="1"/>
  <c r="F26" i="1"/>
  <c r="F27" i="1"/>
  <c r="F28" i="1"/>
  <c r="F30" i="1"/>
  <c r="F32" i="1"/>
  <c r="F33" i="1"/>
  <c r="F34" i="1"/>
  <c r="F38" i="1"/>
  <c r="F39" i="1"/>
  <c r="F43" i="1"/>
  <c r="E8" i="1"/>
  <c r="E9" i="1"/>
  <c r="E10" i="1"/>
  <c r="E11" i="1"/>
  <c r="E12" i="1"/>
  <c r="E13" i="1"/>
  <c r="E14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7" i="1"/>
  <c r="E38" i="1"/>
  <c r="E39" i="1"/>
  <c r="E40" i="1"/>
  <c r="E41" i="1"/>
  <c r="E42" i="1"/>
  <c r="E43" i="1"/>
  <c r="H8" i="1"/>
  <c r="H9" i="1"/>
  <c r="H10" i="1"/>
  <c r="H11" i="1"/>
  <c r="H12" i="1"/>
  <c r="H13" i="1"/>
  <c r="H14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7" i="1"/>
  <c r="H38" i="1"/>
  <c r="H39" i="1"/>
  <c r="H40" i="1"/>
  <c r="H41" i="1"/>
  <c r="H42" i="1"/>
  <c r="H43" i="1"/>
  <c r="D7" i="1" l="1"/>
  <c r="H7" i="1" l="1"/>
  <c r="H36" i="1"/>
  <c r="F36" i="1"/>
  <c r="E36" i="1"/>
  <c r="F7" i="1"/>
  <c r="E7" i="1"/>
  <c r="C35" i="1"/>
  <c r="H35" i="1" l="1"/>
  <c r="D6" i="1"/>
  <c r="H6" i="1" s="1"/>
  <c r="F35" i="1"/>
  <c r="E35" i="1"/>
  <c r="E6" i="1"/>
  <c r="F6" i="1" l="1"/>
</calcChain>
</file>

<file path=xl/sharedStrings.xml><?xml version="1.0" encoding="utf-8"?>
<sst xmlns="http://schemas.openxmlformats.org/spreadsheetml/2006/main" count="188" uniqueCount="177">
  <si>
    <t>Наименование</t>
  </si>
  <si>
    <t>налоговые доходы, из них:</t>
  </si>
  <si>
    <t>налог на доходы физических лиц</t>
  </si>
  <si>
    <t>акцизы</t>
  </si>
  <si>
    <t>упрощенная система налогообложения</t>
  </si>
  <si>
    <t>единый налог на вмененный доход</t>
  </si>
  <si>
    <t>патентная система налогообложения</t>
  </si>
  <si>
    <t>неналоговые доходы, из них:</t>
  </si>
  <si>
    <t>аренда имущества</t>
  </si>
  <si>
    <t>Доходы всего</t>
  </si>
  <si>
    <t>Безвозмездные поступления из бюджетов других уровней</t>
  </si>
  <si>
    <t xml:space="preserve">Дотации </t>
  </si>
  <si>
    <t>Субсидии</t>
  </si>
  <si>
    <t>Субвенции</t>
  </si>
  <si>
    <t>Иные межбюджетные</t>
  </si>
  <si>
    <t>Прочие безвозмездные поступления</t>
  </si>
  <si>
    <t>Дохолы от возврата остатков</t>
  </si>
  <si>
    <t>Возврат остатков</t>
  </si>
  <si>
    <t>отклонение (гр.3-гр.2)</t>
  </si>
  <si>
    <t>(тыс.руб.)</t>
  </si>
  <si>
    <t>Налоговые и неналоговые доходы</t>
  </si>
  <si>
    <t>Безвозмездные поступления, в т.ч.</t>
  </si>
  <si>
    <t>арендная плата за землю (до разграничения)</t>
  </si>
  <si>
    <t>арендная плата за землю (собственность округа)</t>
  </si>
  <si>
    <t>отмененные налоги и сборы</t>
  </si>
  <si>
    <t>продажа земли (до разграничения)</t>
  </si>
  <si>
    <t>прочие</t>
  </si>
  <si>
    <t>штрафы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</si>
  <si>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</si>
  <si>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</si>
  <si>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</t>
  </si>
  <si>
    <t>налог на имущество физ. лиц</t>
  </si>
  <si>
    <t>земельный налог с организаций</t>
  </si>
  <si>
    <t>земельный налог с физ. лиц</t>
  </si>
  <si>
    <t>госпошлина</t>
  </si>
  <si>
    <t>продажа земли (собственность округа)</t>
  </si>
  <si>
    <t>единый сельскохозяйственный налог</t>
  </si>
  <si>
    <t>% исполнения</t>
  </si>
  <si>
    <t>отклонение (гр.6-гр.3)</t>
  </si>
  <si>
    <t>плата за увеличение площади земельных участков</t>
  </si>
  <si>
    <t xml:space="preserve">Ежеквартальные сведения об исполнении бюджета Дмитровского городского округа Московской области 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</si>
  <si>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</si>
  <si>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</si>
  <si>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</si>
  <si>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</si>
  <si>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</si>
  <si>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</si>
  <si>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</si>
  <si>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</si>
  <si>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</si>
  <si>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</si>
  <si>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</si>
  <si>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</si>
  <si>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</si>
  <si>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</si>
  <si>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</si>
  <si>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</si>
  <si>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</si>
  <si>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</si>
  <si>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</si>
  <si>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Непрограммные расходы</t>
  </si>
  <si>
    <t>Расходы бюджета - всего</t>
  </si>
  <si>
    <t>Раздел /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</si>
  <si>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</si>
  <si>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</si>
  <si>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</si>
  <si>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</si>
  <si>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</si>
  <si>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</si>
  <si>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</si>
  <si>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</si>
  <si>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</si>
  <si>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</si>
  <si>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</si>
  <si>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</si>
  <si>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</si>
  <si>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</si>
  <si>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</si>
  <si>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</si>
  <si>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</si>
  <si>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</si>
  <si>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</si>
  <si>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</si>
  <si>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</si>
  <si>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</si>
  <si>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</si>
  <si>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</si>
  <si>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</si>
  <si>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</si>
  <si>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</si>
  <si>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</si>
  <si>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</si>
  <si>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</si>
  <si>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</si>
  <si>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</si>
  <si>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</si>
  <si>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</si>
  <si>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</si>
  <si>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</si>
  <si>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</si>
  <si>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</si>
  <si>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</si>
  <si>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</si>
  <si>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</si>
  <si>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</si>
  <si>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</si>
  <si>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</si>
  <si>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</si>
  <si>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</si>
  <si>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</si>
  <si>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</si>
  <si>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</si>
  <si>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</si>
  <si>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</si>
  <si>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</si>
  <si>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</si>
  <si>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</si>
  <si>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</si>
  <si>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</si>
  <si>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</si>
  <si>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</si>
  <si>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</si>
  <si>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</si>
  <si>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</si>
  <si>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</si>
  <si>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</si>
  <si>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</si>
  <si>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</si>
  <si>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</si>
  <si>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</si>
  <si>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</si>
  <si>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</si>
  <si>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</si>
  <si>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</si>
  <si>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</si>
  <si>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</si>
  <si>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</si>
  <si>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</si>
  <si>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</si>
  <si>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</si>
  <si>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</si>
  <si>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</si>
  <si>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</si>
  <si>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</si>
  <si>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</si>
  <si>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</si>
  <si>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</si>
  <si>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</si>
  <si>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</si>
  <si>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</si>
  <si>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</si>
  <si>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</si>
  <si>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</si>
  <si>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</si>
  <si>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</si>
  <si>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</si>
  <si>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</si>
  <si>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х</t>
  </si>
  <si>
    <t>(тыс. руб.)</t>
  </si>
  <si>
    <t>Утвержденный  план 2023г.</t>
  </si>
  <si>
    <t>Гражданская оборона</t>
  </si>
  <si>
    <t>0309</t>
  </si>
  <si>
    <t>Сбор, удаление отходов и очистка сточных вод</t>
  </si>
  <si>
    <t>0602</t>
  </si>
  <si>
    <t>По расходам в разрезе муниципальных программ в сравнении с запланированными значениями на финансовый год и в сравнении с соответствующим периодом прошлого года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</si>
  <si>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</si>
  <si>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</si>
  <si>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По разделам и подразделам классификации расходов в сравнении с запланированными значениями на финансовый год и в сравнении с соответствующим периодом прошлого года</t>
  </si>
  <si>
    <t>отклонение (гр.3-гр.5)</t>
  </si>
  <si>
    <t>Утвержденный  план 2023 г.</t>
  </si>
  <si>
    <t>прочие налоговые доходы</t>
  </si>
  <si>
    <t>По доходам в разрезе видов доходов в сравнении с запланированными значениями на финансовый год и в сравнении с соответствующим периодом прошлого года</t>
  </si>
  <si>
    <t>отклонение (гр.4-гр.6)</t>
  </si>
  <si>
    <t xml:space="preserve">Исполнено на 01.07.2023г. </t>
  </si>
  <si>
    <t xml:space="preserve">Исполнено на 01.07.2022г. </t>
  </si>
  <si>
    <t>автоматизированная упрощенная система налогообложения</t>
  </si>
  <si>
    <t>приватизация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</si>
</sst>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[&gt;=0.005]#,##0.00,;[Red][&lt;=-0.005]\-#,##0.00,;#,##0.00"/>
    <numFmt numFmtId="166" formatCode="#,##0.00_ ;[Red]\-#,##0.00\ "/>
    <numFmt numFmtId="167" formatCode="[&gt;=0.005]#,##0.00000,;[Red][&lt;=-0.005]\-#,##0.00000,;#,##0.00000"/>
    <numFmt numFmtId="168" formatCode="#,##0.0000000000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2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1" fillId="0" borderId="0" xfId="0" applyFont="1" applyAlignment="1">
      <alignment horizontal="right" wrapText="1"/>
    </xf>
    <xf numFmtId="166" fontId="0" fillId="0" borderId="0" xfId="0" applyNumberFormat="1" applyAlignment="1">
      <alignment wrapText="1"/>
    </xf>
    <xf numFmtId="0" fontId="0" fillId="0" borderId="0" xfId="0" applyNumberFormat="1"/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7" fontId="2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164" fontId="6" fillId="0" borderId="0" xfId="0" applyNumberFormat="1" applyFont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165" fontId="15" fillId="0" borderId="0" xfId="0" applyNumberFormat="1" applyFont="1"/>
    <xf numFmtId="166" fontId="13" fillId="0" borderId="0" xfId="0" applyNumberFormat="1" applyFont="1" applyAlignment="1">
      <alignment wrapText="1"/>
    </xf>
    <xf numFmtId="0" fontId="13" fillId="0" borderId="0" xfId="0" applyNumberFormat="1" applyFont="1"/>
    <xf numFmtId="165" fontId="6" fillId="0" borderId="1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/>
    <xf numFmtId="165" fontId="8" fillId="0" borderId="0" xfId="0" applyNumberFormat="1" applyFont="1" applyAlignment="1">
      <alignment horizontal="center" wrapText="1"/>
    </xf>
    <xf numFmtId="168" fontId="0" fillId="0" borderId="0" xfId="0" applyNumberFormat="1"/>
    <xf numFmtId="164" fontId="1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1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4"/>
  <sheetViews>
    <sheetView workbookViewId="0">
      <selection activeCell="F7" sqref="F7"/>
    </sheetView>
  </sheetViews>
  <sheetFormatPr defaultRowHeight="15" x14ac:dyDescent="0.25"/>
  <cols>
    <col min="2" max="2" width="30.28515625" style="4" customWidth="1"/>
    <col min="3" max="3" width="17.28515625" style="38" customWidth="1"/>
    <col min="4" max="4" width="14.42578125" style="38" customWidth="1"/>
    <col min="5" max="5" width="14.7109375" style="38" customWidth="1"/>
    <col min="6" max="6" width="13.5703125" style="38" customWidth="1"/>
    <col min="7" max="7" width="14.28515625" customWidth="1"/>
    <col min="8" max="8" width="13.7109375" style="38" customWidth="1"/>
  </cols>
  <sheetData>
    <row r="1" spans="2:8" ht="52.5" customHeight="1" x14ac:dyDescent="0.4">
      <c r="B1" s="63" t="s">
        <v>40</v>
      </c>
      <c r="C1" s="63"/>
      <c r="D1" s="63"/>
      <c r="E1" s="63"/>
      <c r="F1" s="63"/>
      <c r="G1" s="63"/>
      <c r="H1" s="63"/>
    </row>
    <row r="2" spans="2:8" ht="40.5" customHeight="1" x14ac:dyDescent="0.3">
      <c r="B2" s="64" t="s">
        <v>171</v>
      </c>
      <c r="C2" s="64"/>
      <c r="D2" s="64"/>
      <c r="E2" s="64"/>
      <c r="F2" s="64"/>
      <c r="G2" s="64"/>
      <c r="H2" s="64"/>
    </row>
    <row r="3" spans="2:8" x14ac:dyDescent="0.25">
      <c r="H3" s="38" t="s">
        <v>19</v>
      </c>
    </row>
    <row r="4" spans="2:8" s="1" customFormat="1" ht="47.25" x14ac:dyDescent="0.25">
      <c r="B4" s="2" t="s">
        <v>0</v>
      </c>
      <c r="C4" s="17" t="s">
        <v>169</v>
      </c>
      <c r="D4" s="17" t="s">
        <v>173</v>
      </c>
      <c r="E4" s="17" t="s">
        <v>18</v>
      </c>
      <c r="F4" s="17" t="s">
        <v>37</v>
      </c>
      <c r="G4" s="17" t="s">
        <v>174</v>
      </c>
      <c r="H4" s="17" t="s">
        <v>38</v>
      </c>
    </row>
    <row r="5" spans="2:8" ht="15.75" x14ac:dyDescent="0.25">
      <c r="B5" s="2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</row>
    <row r="6" spans="2:8" s="44" customFormat="1" ht="15.75" x14ac:dyDescent="0.25">
      <c r="B6" s="12" t="s">
        <v>9</v>
      </c>
      <c r="C6" s="55">
        <f>C7+C35</f>
        <v>15686426</v>
      </c>
      <c r="D6" s="55">
        <f>D7+D35</f>
        <v>5573325.1999999993</v>
      </c>
      <c r="E6" s="22">
        <f>D6-C6</f>
        <v>-10113100.800000001</v>
      </c>
      <c r="F6" s="22">
        <f>D6/C6*100</f>
        <v>35.52960502283949</v>
      </c>
      <c r="G6" s="22">
        <f>G7+G35</f>
        <v>4710545.7</v>
      </c>
      <c r="H6" s="22">
        <f>G6-D6</f>
        <v>-862779.49999999907</v>
      </c>
    </row>
    <row r="7" spans="2:8" s="44" customFormat="1" ht="45.75" customHeight="1" x14ac:dyDescent="0.25">
      <c r="B7" s="12" t="s">
        <v>20</v>
      </c>
      <c r="C7" s="55">
        <f>C8+C22</f>
        <v>6025861</v>
      </c>
      <c r="D7" s="55">
        <f>D8+D22</f>
        <v>2614137.5</v>
      </c>
      <c r="E7" s="22">
        <f t="shared" ref="E7:E43" si="0">D7-C7</f>
        <v>-3411723.5</v>
      </c>
      <c r="F7" s="22">
        <f t="shared" ref="F7:F43" si="1">D7/C7*100</f>
        <v>43.381974791652176</v>
      </c>
      <c r="G7" s="22">
        <f>G8+G22</f>
        <v>2277815.5</v>
      </c>
      <c r="H7" s="22">
        <f t="shared" ref="H7:H43" si="2">G7-D7</f>
        <v>-336322</v>
      </c>
    </row>
    <row r="8" spans="2:8" s="44" customFormat="1" ht="41.25" customHeight="1" x14ac:dyDescent="0.25">
      <c r="B8" s="12" t="s">
        <v>1</v>
      </c>
      <c r="C8" s="55">
        <v>5241930</v>
      </c>
      <c r="D8" s="55">
        <v>2129763.6</v>
      </c>
      <c r="E8" s="22">
        <f t="shared" si="0"/>
        <v>-3112166.4</v>
      </c>
      <c r="F8" s="22">
        <f t="shared" si="1"/>
        <v>40.629378873811746</v>
      </c>
      <c r="G8" s="22">
        <f>SUM(G9:G21)</f>
        <v>1972165.0999999999</v>
      </c>
      <c r="H8" s="22">
        <f t="shared" si="2"/>
        <v>-157598.50000000023</v>
      </c>
    </row>
    <row r="9" spans="2:8" s="44" customFormat="1" ht="37.5" customHeight="1" x14ac:dyDescent="0.25">
      <c r="B9" s="56" t="s">
        <v>2</v>
      </c>
      <c r="C9" s="57">
        <v>2966640</v>
      </c>
      <c r="D9" s="57">
        <v>1238105.3</v>
      </c>
      <c r="E9" s="22">
        <f t="shared" si="0"/>
        <v>-1728534.7</v>
      </c>
      <c r="F9" s="22">
        <f t="shared" si="1"/>
        <v>41.734261656284552</v>
      </c>
      <c r="G9" s="53">
        <v>1128314.8</v>
      </c>
      <c r="H9" s="22">
        <f t="shared" si="2"/>
        <v>-109790.5</v>
      </c>
    </row>
    <row r="10" spans="2:8" s="44" customFormat="1" ht="21" customHeight="1" x14ac:dyDescent="0.25">
      <c r="B10" s="56" t="s">
        <v>3</v>
      </c>
      <c r="C10" s="57">
        <v>93160</v>
      </c>
      <c r="D10" s="57">
        <v>44729.3</v>
      </c>
      <c r="E10" s="22">
        <f t="shared" si="0"/>
        <v>-48430.7</v>
      </c>
      <c r="F10" s="22">
        <f t="shared" si="1"/>
        <v>48.013417775869478</v>
      </c>
      <c r="G10" s="53">
        <v>46688.3</v>
      </c>
      <c r="H10" s="22">
        <f t="shared" si="2"/>
        <v>1959</v>
      </c>
    </row>
    <row r="11" spans="2:8" s="44" customFormat="1" ht="41.25" customHeight="1" x14ac:dyDescent="0.25">
      <c r="B11" s="56" t="s">
        <v>4</v>
      </c>
      <c r="C11" s="57">
        <v>759224</v>
      </c>
      <c r="D11" s="57">
        <v>367674.5</v>
      </c>
      <c r="E11" s="22">
        <f t="shared" si="0"/>
        <v>-391549.5</v>
      </c>
      <c r="F11" s="22">
        <f t="shared" si="1"/>
        <v>48.427670885008908</v>
      </c>
      <c r="G11" s="53">
        <v>326069.2</v>
      </c>
      <c r="H11" s="22">
        <f t="shared" si="2"/>
        <v>-41605.299999999988</v>
      </c>
    </row>
    <row r="12" spans="2:8" s="44" customFormat="1" ht="34.5" customHeight="1" x14ac:dyDescent="0.25">
      <c r="B12" s="56" t="s">
        <v>5</v>
      </c>
      <c r="C12" s="57">
        <v>0</v>
      </c>
      <c r="D12" s="57">
        <v>-2317.1999999999998</v>
      </c>
      <c r="E12" s="22">
        <f t="shared" si="0"/>
        <v>-2317.1999999999998</v>
      </c>
      <c r="F12" s="22">
        <v>0</v>
      </c>
      <c r="G12" s="53">
        <v>597</v>
      </c>
      <c r="H12" s="22">
        <f t="shared" si="2"/>
        <v>2914.2</v>
      </c>
    </row>
    <row r="13" spans="2:8" s="44" customFormat="1" ht="34.5" customHeight="1" x14ac:dyDescent="0.25">
      <c r="B13" s="56" t="s">
        <v>36</v>
      </c>
      <c r="C13" s="57">
        <v>0</v>
      </c>
      <c r="D13" s="57">
        <v>4520</v>
      </c>
      <c r="E13" s="22">
        <f t="shared" si="0"/>
        <v>4520</v>
      </c>
      <c r="F13" s="22">
        <v>0</v>
      </c>
      <c r="G13" s="53">
        <v>489.7</v>
      </c>
      <c r="H13" s="22">
        <f t="shared" si="2"/>
        <v>-4030.3</v>
      </c>
    </row>
    <row r="14" spans="2:8" s="44" customFormat="1" ht="40.5" customHeight="1" x14ac:dyDescent="0.25">
      <c r="B14" s="56" t="s">
        <v>6</v>
      </c>
      <c r="C14" s="57">
        <v>91490</v>
      </c>
      <c r="D14" s="57">
        <v>33424.5</v>
      </c>
      <c r="E14" s="22">
        <f t="shared" si="0"/>
        <v>-58065.5</v>
      </c>
      <c r="F14" s="22">
        <f t="shared" si="1"/>
        <v>36.533500929063287</v>
      </c>
      <c r="G14" s="53">
        <v>42843.199999999997</v>
      </c>
      <c r="H14" s="22">
        <f t="shared" si="2"/>
        <v>9418.6999999999971</v>
      </c>
    </row>
    <row r="15" spans="2:8" s="44" customFormat="1" ht="40.5" customHeight="1" x14ac:dyDescent="0.25">
      <c r="B15" s="56" t="s">
        <v>175</v>
      </c>
      <c r="C15" s="57">
        <v>389</v>
      </c>
      <c r="D15" s="57">
        <v>670</v>
      </c>
      <c r="E15" s="22">
        <f t="shared" si="0"/>
        <v>281</v>
      </c>
      <c r="F15" s="22">
        <f t="shared" si="1"/>
        <v>172.23650385604111</v>
      </c>
      <c r="G15" s="53">
        <v>0</v>
      </c>
      <c r="H15" s="22">
        <f t="shared" si="2"/>
        <v>-670</v>
      </c>
    </row>
    <row r="16" spans="2:8" s="44" customFormat="1" ht="38.25" customHeight="1" x14ac:dyDescent="0.25">
      <c r="B16" s="56" t="s">
        <v>31</v>
      </c>
      <c r="C16" s="57">
        <v>319156</v>
      </c>
      <c r="D16" s="57">
        <v>32742.2</v>
      </c>
      <c r="E16" s="22">
        <f t="shared" si="0"/>
        <v>-286413.8</v>
      </c>
      <c r="F16" s="22">
        <f t="shared" si="1"/>
        <v>10.258995600897366</v>
      </c>
      <c r="G16" s="53">
        <v>40421.699999999997</v>
      </c>
      <c r="H16" s="22">
        <f t="shared" si="2"/>
        <v>7679.4999999999964</v>
      </c>
    </row>
    <row r="17" spans="2:8" s="44" customFormat="1" ht="34.5" customHeight="1" x14ac:dyDescent="0.25">
      <c r="B17" s="56" t="s">
        <v>32</v>
      </c>
      <c r="C17" s="57">
        <v>520877</v>
      </c>
      <c r="D17" s="57">
        <v>338371.6</v>
      </c>
      <c r="E17" s="22">
        <f t="shared" si="0"/>
        <v>-182505.40000000002</v>
      </c>
      <c r="F17" s="22">
        <f t="shared" si="1"/>
        <v>64.961900794237408</v>
      </c>
      <c r="G17" s="53">
        <v>321350.40000000002</v>
      </c>
      <c r="H17" s="22">
        <f t="shared" si="2"/>
        <v>-17021.199999999953</v>
      </c>
    </row>
    <row r="18" spans="2:8" s="44" customFormat="1" ht="23.25" customHeight="1" x14ac:dyDescent="0.25">
      <c r="B18" s="56" t="s">
        <v>33</v>
      </c>
      <c r="C18" s="57">
        <v>462344</v>
      </c>
      <c r="D18" s="57">
        <v>57477.8</v>
      </c>
      <c r="E18" s="22">
        <f t="shared" si="0"/>
        <v>-404866.2</v>
      </c>
      <c r="F18" s="22">
        <f t="shared" si="1"/>
        <v>12.431825653625872</v>
      </c>
      <c r="G18" s="53">
        <v>53367.7</v>
      </c>
      <c r="H18" s="22">
        <f t="shared" si="2"/>
        <v>-4110.1000000000058</v>
      </c>
    </row>
    <row r="19" spans="2:8" s="44" customFormat="1" ht="24" customHeight="1" x14ac:dyDescent="0.25">
      <c r="B19" s="56" t="s">
        <v>34</v>
      </c>
      <c r="C19" s="57">
        <v>28650</v>
      </c>
      <c r="D19" s="57">
        <v>14366.2</v>
      </c>
      <c r="E19" s="22">
        <f t="shared" si="0"/>
        <v>-14283.8</v>
      </c>
      <c r="F19" s="22">
        <f t="shared" si="1"/>
        <v>50.143804537521817</v>
      </c>
      <c r="G19" s="53">
        <v>11997</v>
      </c>
      <c r="H19" s="22">
        <f t="shared" si="2"/>
        <v>-2369.2000000000007</v>
      </c>
    </row>
    <row r="20" spans="2:8" s="44" customFormat="1" ht="24" customHeight="1" x14ac:dyDescent="0.25">
      <c r="B20" s="56" t="s">
        <v>24</v>
      </c>
      <c r="C20" s="57">
        <v>0</v>
      </c>
      <c r="D20" s="57">
        <v>-0.6</v>
      </c>
      <c r="E20" s="22">
        <f t="shared" si="0"/>
        <v>-0.6</v>
      </c>
      <c r="F20" s="22">
        <v>0</v>
      </c>
      <c r="G20" s="53">
        <v>26.1</v>
      </c>
      <c r="H20" s="22">
        <f t="shared" si="2"/>
        <v>26.700000000000003</v>
      </c>
    </row>
    <row r="21" spans="2:8" s="44" customFormat="1" ht="24" customHeight="1" x14ac:dyDescent="0.25">
      <c r="B21" s="56" t="s">
        <v>170</v>
      </c>
      <c r="C21" s="57">
        <v>0</v>
      </c>
      <c r="D21" s="57">
        <v>0</v>
      </c>
      <c r="E21" s="22">
        <f t="shared" si="0"/>
        <v>0</v>
      </c>
      <c r="F21" s="22">
        <v>0</v>
      </c>
      <c r="G21" s="40">
        <v>0</v>
      </c>
      <c r="H21" s="22">
        <f t="shared" si="2"/>
        <v>0</v>
      </c>
    </row>
    <row r="22" spans="2:8" s="44" customFormat="1" ht="42.75" customHeight="1" x14ac:dyDescent="0.25">
      <c r="B22" s="12" t="s">
        <v>7</v>
      </c>
      <c r="C22" s="55">
        <v>783931</v>
      </c>
      <c r="D22" s="55">
        <v>484373.9</v>
      </c>
      <c r="E22" s="22">
        <f t="shared" si="0"/>
        <v>-299557.09999999998</v>
      </c>
      <c r="F22" s="22">
        <f t="shared" si="1"/>
        <v>61.787823163007971</v>
      </c>
      <c r="G22" s="22">
        <f>SUM(G23:G34)</f>
        <v>305650.39999999997</v>
      </c>
      <c r="H22" s="22">
        <f t="shared" si="2"/>
        <v>-178723.50000000006</v>
      </c>
    </row>
    <row r="23" spans="2:8" s="44" customFormat="1" ht="30" customHeight="1" x14ac:dyDescent="0.25">
      <c r="B23" s="56" t="s">
        <v>22</v>
      </c>
      <c r="C23" s="57">
        <v>360000</v>
      </c>
      <c r="D23" s="57">
        <v>168185.7</v>
      </c>
      <c r="E23" s="22">
        <f t="shared" si="0"/>
        <v>-191814.3</v>
      </c>
      <c r="F23" s="22">
        <f t="shared" si="1"/>
        <v>46.718250000000005</v>
      </c>
      <c r="G23" s="53">
        <v>167516.5</v>
      </c>
      <c r="H23" s="22">
        <f t="shared" si="2"/>
        <v>-669.20000000001164</v>
      </c>
    </row>
    <row r="24" spans="2:8" s="44" customFormat="1" ht="30" customHeight="1" x14ac:dyDescent="0.25">
      <c r="B24" s="56" t="s">
        <v>23</v>
      </c>
      <c r="C24" s="57">
        <v>4000</v>
      </c>
      <c r="D24" s="57">
        <v>3751.3</v>
      </c>
      <c r="E24" s="22">
        <f t="shared" si="0"/>
        <v>-248.69999999999982</v>
      </c>
      <c r="F24" s="22">
        <f t="shared" si="1"/>
        <v>93.782499999999999</v>
      </c>
      <c r="G24" s="53">
        <v>884.3</v>
      </c>
      <c r="H24" s="22">
        <f t="shared" si="2"/>
        <v>-2867</v>
      </c>
    </row>
    <row r="25" spans="2:8" s="44" customFormat="1" ht="23.25" customHeight="1" x14ac:dyDescent="0.25">
      <c r="B25" s="56" t="s">
        <v>8</v>
      </c>
      <c r="C25" s="57">
        <v>22739</v>
      </c>
      <c r="D25" s="57">
        <v>10439.9</v>
      </c>
      <c r="E25" s="22">
        <f t="shared" si="0"/>
        <v>-12299.1</v>
      </c>
      <c r="F25" s="22">
        <f t="shared" si="1"/>
        <v>45.91186947535072</v>
      </c>
      <c r="G25" s="53">
        <v>11976.1</v>
      </c>
      <c r="H25" s="22">
        <f t="shared" si="2"/>
        <v>1536.2000000000007</v>
      </c>
    </row>
    <row r="26" spans="2:8" s="44" customFormat="1" ht="33.75" customHeight="1" x14ac:dyDescent="0.25">
      <c r="B26" s="56" t="s">
        <v>28</v>
      </c>
      <c r="C26" s="57">
        <v>49604</v>
      </c>
      <c r="D26" s="57">
        <v>26389.3</v>
      </c>
      <c r="E26" s="22">
        <f t="shared" si="0"/>
        <v>-23214.7</v>
      </c>
      <c r="F26" s="22">
        <f t="shared" si="1"/>
        <v>53.199943552939274</v>
      </c>
      <c r="G26" s="53">
        <v>27111.599999999999</v>
      </c>
      <c r="H26" s="22">
        <f t="shared" si="2"/>
        <v>722.29999999999927</v>
      </c>
    </row>
    <row r="27" spans="2:8" s="44" customFormat="1" ht="42.75" customHeight="1" x14ac:dyDescent="0.25">
      <c r="B27" s="56" t="s">
        <v>29</v>
      </c>
      <c r="C27" s="57">
        <v>5018</v>
      </c>
      <c r="D27" s="57">
        <v>4318.3</v>
      </c>
      <c r="E27" s="22">
        <f t="shared" si="0"/>
        <v>-699.69999999999982</v>
      </c>
      <c r="F27" s="22">
        <f t="shared" si="1"/>
        <v>86.056197688322044</v>
      </c>
      <c r="G27" s="53">
        <v>3005.6</v>
      </c>
      <c r="H27" s="22">
        <f t="shared" si="2"/>
        <v>-1312.7000000000003</v>
      </c>
    </row>
    <row r="28" spans="2:8" s="44" customFormat="1" ht="42.75" customHeight="1" x14ac:dyDescent="0.25">
      <c r="B28" s="56" t="s">
        <v>30</v>
      </c>
      <c r="C28" s="57">
        <v>141769</v>
      </c>
      <c r="D28" s="57">
        <v>141607.79999999999</v>
      </c>
      <c r="E28" s="22">
        <f t="shared" si="0"/>
        <v>-161.20000000001164</v>
      </c>
      <c r="F28" s="22">
        <f t="shared" si="1"/>
        <v>99.886293900641178</v>
      </c>
      <c r="G28" s="53">
        <v>5137.7</v>
      </c>
      <c r="H28" s="22">
        <f t="shared" si="2"/>
        <v>-136470.09999999998</v>
      </c>
    </row>
    <row r="29" spans="2:8" s="44" customFormat="1" ht="42.75" customHeight="1" x14ac:dyDescent="0.25">
      <c r="B29" s="56" t="s">
        <v>176</v>
      </c>
      <c r="C29" s="57">
        <v>2478</v>
      </c>
      <c r="D29" s="57">
        <v>2757.8</v>
      </c>
      <c r="E29" s="22">
        <f t="shared" si="0"/>
        <v>279.80000000000018</v>
      </c>
      <c r="F29" s="22">
        <v>0</v>
      </c>
      <c r="G29" s="53">
        <v>3642.4</v>
      </c>
      <c r="H29" s="22">
        <f t="shared" si="2"/>
        <v>884.59999999999991</v>
      </c>
    </row>
    <row r="30" spans="2:8" s="44" customFormat="1" ht="36.75" customHeight="1" x14ac:dyDescent="0.25">
      <c r="B30" s="56" t="s">
        <v>25</v>
      </c>
      <c r="C30" s="57">
        <v>23550</v>
      </c>
      <c r="D30" s="57">
        <v>13990.7</v>
      </c>
      <c r="E30" s="22">
        <f t="shared" si="0"/>
        <v>-9559.2999999999993</v>
      </c>
      <c r="F30" s="22">
        <f t="shared" si="1"/>
        <v>59.408492569002128</v>
      </c>
      <c r="G30" s="53">
        <v>19479.400000000001</v>
      </c>
      <c r="H30" s="22">
        <f t="shared" si="2"/>
        <v>5488.7000000000007</v>
      </c>
    </row>
    <row r="31" spans="2:8" s="44" customFormat="1" ht="37.5" customHeight="1" x14ac:dyDescent="0.25">
      <c r="B31" s="56" t="s">
        <v>35</v>
      </c>
      <c r="C31" s="57">
        <v>0</v>
      </c>
      <c r="D31" s="57">
        <v>0</v>
      </c>
      <c r="E31" s="22">
        <f t="shared" si="0"/>
        <v>0</v>
      </c>
      <c r="F31" s="22">
        <v>0</v>
      </c>
      <c r="G31" s="53">
        <v>8.6</v>
      </c>
      <c r="H31" s="22">
        <f t="shared" si="2"/>
        <v>8.6</v>
      </c>
    </row>
    <row r="32" spans="2:8" s="44" customFormat="1" ht="32.25" customHeight="1" x14ac:dyDescent="0.25">
      <c r="B32" s="56" t="s">
        <v>39</v>
      </c>
      <c r="C32" s="57">
        <v>100000</v>
      </c>
      <c r="D32" s="57">
        <v>78819.600000000006</v>
      </c>
      <c r="E32" s="22">
        <f t="shared" si="0"/>
        <v>-21180.399999999994</v>
      </c>
      <c r="F32" s="22">
        <f t="shared" si="1"/>
        <v>78.819599999999994</v>
      </c>
      <c r="G32" s="53">
        <v>51556.6</v>
      </c>
      <c r="H32" s="22">
        <f t="shared" si="2"/>
        <v>-27263.000000000007</v>
      </c>
    </row>
    <row r="33" spans="2:8" s="44" customFormat="1" ht="32.25" customHeight="1" x14ac:dyDescent="0.25">
      <c r="B33" s="56" t="s">
        <v>27</v>
      </c>
      <c r="C33" s="57">
        <v>64979</v>
      </c>
      <c r="D33" s="57">
        <v>22115.9</v>
      </c>
      <c r="E33" s="22">
        <f t="shared" si="0"/>
        <v>-42863.1</v>
      </c>
      <c r="F33" s="22">
        <f t="shared" si="1"/>
        <v>34.035457609381496</v>
      </c>
      <c r="G33" s="53">
        <v>6794.1</v>
      </c>
      <c r="H33" s="22">
        <f t="shared" si="2"/>
        <v>-15321.800000000001</v>
      </c>
    </row>
    <row r="34" spans="2:8" s="44" customFormat="1" ht="32.25" customHeight="1" x14ac:dyDescent="0.25">
      <c r="B34" s="56" t="s">
        <v>26</v>
      </c>
      <c r="C34" s="57">
        <v>9794</v>
      </c>
      <c r="D34" s="57">
        <v>11997.6</v>
      </c>
      <c r="E34" s="22">
        <f t="shared" si="0"/>
        <v>2203.6000000000004</v>
      </c>
      <c r="F34" s="22">
        <f t="shared" si="1"/>
        <v>122.49948948335717</v>
      </c>
      <c r="G34" s="53">
        <v>8537.5</v>
      </c>
      <c r="H34" s="22">
        <f t="shared" si="2"/>
        <v>-3460.1000000000004</v>
      </c>
    </row>
    <row r="35" spans="2:8" s="44" customFormat="1" ht="29.25" x14ac:dyDescent="0.25">
      <c r="B35" s="58" t="s">
        <v>21</v>
      </c>
      <c r="C35" s="59">
        <f>C36+C41+C42+C43</f>
        <v>9660565</v>
      </c>
      <c r="D35" s="59">
        <f>D36+D41+D42+D43</f>
        <v>2959187.6999999997</v>
      </c>
      <c r="E35" s="22">
        <f t="shared" si="0"/>
        <v>-6701377.3000000007</v>
      </c>
      <c r="F35" s="22">
        <f t="shared" si="1"/>
        <v>30.631621442431161</v>
      </c>
      <c r="G35" s="41">
        <f>G36+G41+G42+G43</f>
        <v>2432730.2000000002</v>
      </c>
      <c r="H35" s="22">
        <f t="shared" si="2"/>
        <v>-526457.49999999953</v>
      </c>
    </row>
    <row r="36" spans="2:8" s="44" customFormat="1" ht="30" x14ac:dyDescent="0.25">
      <c r="B36" s="60" t="s">
        <v>10</v>
      </c>
      <c r="C36" s="61">
        <v>9805930</v>
      </c>
      <c r="D36" s="61">
        <v>3086913</v>
      </c>
      <c r="E36" s="22">
        <f t="shared" si="0"/>
        <v>-6719017</v>
      </c>
      <c r="F36" s="22">
        <f t="shared" si="1"/>
        <v>31.480063594172098</v>
      </c>
      <c r="G36" s="42">
        <f>G37+G38+G39+G40</f>
        <v>2437794.9</v>
      </c>
      <c r="H36" s="22">
        <f t="shared" si="2"/>
        <v>-649118.10000000009</v>
      </c>
    </row>
    <row r="37" spans="2:8" s="44" customFormat="1" ht="15.75" x14ac:dyDescent="0.25">
      <c r="B37" s="62" t="s">
        <v>11</v>
      </c>
      <c r="C37" s="61">
        <v>0</v>
      </c>
      <c r="D37" s="61">
        <v>0</v>
      </c>
      <c r="E37" s="22">
        <f t="shared" si="0"/>
        <v>0</v>
      </c>
      <c r="F37" s="22">
        <v>0</v>
      </c>
      <c r="G37" s="54">
        <v>107.5</v>
      </c>
      <c r="H37" s="22">
        <f t="shared" si="2"/>
        <v>107.5</v>
      </c>
    </row>
    <row r="38" spans="2:8" s="44" customFormat="1" ht="15.75" x14ac:dyDescent="0.25">
      <c r="B38" s="62" t="s">
        <v>12</v>
      </c>
      <c r="C38" s="61">
        <v>6411820</v>
      </c>
      <c r="D38" s="61">
        <v>844227.8</v>
      </c>
      <c r="E38" s="22">
        <f t="shared" si="0"/>
        <v>-5567592.2000000002</v>
      </c>
      <c r="F38" s="22">
        <f t="shared" si="1"/>
        <v>13.166742048279584</v>
      </c>
      <c r="G38" s="54">
        <v>298321.59999999998</v>
      </c>
      <c r="H38" s="22">
        <f t="shared" si="2"/>
        <v>-545906.20000000007</v>
      </c>
    </row>
    <row r="39" spans="2:8" s="44" customFormat="1" ht="15.75" x14ac:dyDescent="0.25">
      <c r="B39" s="62" t="s">
        <v>13</v>
      </c>
      <c r="C39" s="61">
        <v>3392070</v>
      </c>
      <c r="D39" s="61">
        <v>2241393.2999999998</v>
      </c>
      <c r="E39" s="22">
        <f t="shared" si="0"/>
        <v>-1150676.7000000002</v>
      </c>
      <c r="F39" s="22">
        <f t="shared" si="1"/>
        <v>66.077448283791313</v>
      </c>
      <c r="G39" s="54">
        <v>2132002.4</v>
      </c>
      <c r="H39" s="22">
        <f t="shared" si="2"/>
        <v>-109390.89999999991</v>
      </c>
    </row>
    <row r="40" spans="2:8" s="44" customFormat="1" ht="15.75" x14ac:dyDescent="0.25">
      <c r="B40" s="62" t="s">
        <v>14</v>
      </c>
      <c r="C40" s="61">
        <v>2040</v>
      </c>
      <c r="D40" s="61">
        <v>1291.9000000000001</v>
      </c>
      <c r="E40" s="22">
        <f t="shared" si="0"/>
        <v>-748.09999999999991</v>
      </c>
      <c r="F40" s="22">
        <v>0</v>
      </c>
      <c r="G40" s="54">
        <v>7363.4</v>
      </c>
      <c r="H40" s="22">
        <f t="shared" si="2"/>
        <v>6071.5</v>
      </c>
    </row>
    <row r="41" spans="2:8" s="44" customFormat="1" ht="30" x14ac:dyDescent="0.25">
      <c r="B41" s="60" t="s">
        <v>15</v>
      </c>
      <c r="C41" s="61">
        <v>0</v>
      </c>
      <c r="D41" s="61">
        <v>22840.5</v>
      </c>
      <c r="E41" s="22">
        <f t="shared" si="0"/>
        <v>22840.5</v>
      </c>
      <c r="F41" s="22">
        <v>0</v>
      </c>
      <c r="G41" s="54">
        <v>654.1</v>
      </c>
      <c r="H41" s="22">
        <f t="shared" si="2"/>
        <v>-22186.400000000001</v>
      </c>
    </row>
    <row r="42" spans="2:8" s="44" customFormat="1" ht="22.5" customHeight="1" x14ac:dyDescent="0.25">
      <c r="B42" s="60" t="s">
        <v>16</v>
      </c>
      <c r="C42" s="61">
        <v>26302</v>
      </c>
      <c r="D42" s="61">
        <v>26302.400000000001</v>
      </c>
      <c r="E42" s="22">
        <f t="shared" si="0"/>
        <v>0.40000000000145519</v>
      </c>
      <c r="F42" s="22">
        <v>0</v>
      </c>
      <c r="G42" s="54">
        <v>10972</v>
      </c>
      <c r="H42" s="22">
        <f t="shared" si="2"/>
        <v>-15330.400000000001</v>
      </c>
    </row>
    <row r="43" spans="2:8" s="44" customFormat="1" ht="15.75" x14ac:dyDescent="0.25">
      <c r="B43" s="60" t="s">
        <v>17</v>
      </c>
      <c r="C43" s="61">
        <v>-171667</v>
      </c>
      <c r="D43" s="61">
        <v>-176868.2</v>
      </c>
      <c r="E43" s="22">
        <f t="shared" si="0"/>
        <v>-5201.2000000000116</v>
      </c>
      <c r="F43" s="22">
        <f t="shared" si="1"/>
        <v>103.02981935957408</v>
      </c>
      <c r="G43" s="54">
        <v>-16690.8</v>
      </c>
      <c r="H43" s="22">
        <f t="shared" si="2"/>
        <v>160177.40000000002</v>
      </c>
    </row>
    <row r="44" spans="2:8" ht="15.75" x14ac:dyDescent="0.25">
      <c r="C44" s="39"/>
      <c r="D44" s="39"/>
      <c r="E44" s="39"/>
      <c r="F44" s="39"/>
      <c r="G44" s="3"/>
      <c r="H44" s="39"/>
    </row>
  </sheetData>
  <mergeCells count="2">
    <mergeCell ref="B1:H1"/>
    <mergeCell ref="B2:H2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1"/>
  <sheetViews>
    <sheetView topLeftCell="A4" workbookViewId="0">
      <selection activeCell="E18" sqref="E18"/>
    </sheetView>
  </sheetViews>
  <sheetFormatPr defaultRowHeight="15" x14ac:dyDescent="0.25"/>
  <cols>
    <col min="2" max="2" width="44.28515625" customWidth="1"/>
    <col min="3" max="3" width="18.5703125" customWidth="1"/>
    <col min="4" max="4" width="18.140625" style="38" customWidth="1"/>
    <col min="5" max="5" width="13.42578125" customWidth="1"/>
    <col min="6" max="6" width="17.42578125" style="50" customWidth="1"/>
    <col min="7" max="7" width="15.7109375" customWidth="1"/>
  </cols>
  <sheetData>
    <row r="1" spans="2:7" x14ac:dyDescent="0.25">
      <c r="B1" s="28"/>
    </row>
    <row r="2" spans="2:7" ht="60" customHeight="1" x14ac:dyDescent="0.25">
      <c r="B2" s="65" t="s">
        <v>164</v>
      </c>
      <c r="C2" s="65"/>
      <c r="D2" s="65"/>
      <c r="E2" s="65"/>
      <c r="F2" s="65"/>
      <c r="G2" s="65"/>
    </row>
    <row r="3" spans="2:7" s="32" customFormat="1" ht="20.25" x14ac:dyDescent="0.3">
      <c r="B3" s="33"/>
      <c r="C3" s="33"/>
      <c r="D3" s="43"/>
      <c r="E3" s="33"/>
      <c r="F3" s="51"/>
      <c r="G3" s="36" t="s">
        <v>19</v>
      </c>
    </row>
    <row r="4" spans="2:7" ht="31.5" x14ac:dyDescent="0.25">
      <c r="B4" s="5" t="s">
        <v>0</v>
      </c>
      <c r="C4" s="5" t="s">
        <v>159</v>
      </c>
      <c r="D4" s="17" t="s">
        <v>173</v>
      </c>
      <c r="E4" s="5" t="s">
        <v>37</v>
      </c>
      <c r="F4" s="31" t="s">
        <v>174</v>
      </c>
      <c r="G4" s="5" t="s">
        <v>168</v>
      </c>
    </row>
    <row r="5" spans="2:7" ht="15.75" x14ac:dyDescent="0.25">
      <c r="B5" s="5">
        <v>1</v>
      </c>
      <c r="C5" s="5">
        <v>2</v>
      </c>
      <c r="D5" s="17">
        <v>3</v>
      </c>
      <c r="E5" s="5">
        <v>4</v>
      </c>
      <c r="F5" s="31">
        <v>5</v>
      </c>
      <c r="G5" s="5">
        <v>6</v>
      </c>
    </row>
    <row r="6" spans="2:7" ht="31.5" x14ac:dyDescent="0.25">
      <c r="B6" s="7" t="s">
        <v>41</v>
      </c>
      <c r="C6" s="8">
        <v>3344000</v>
      </c>
      <c r="D6" s="31">
        <v>1693306</v>
      </c>
      <c r="E6" s="9">
        <f>D6/C6*100</f>
        <v>50.637141148325362</v>
      </c>
      <c r="F6" s="49">
        <v>824200</v>
      </c>
      <c r="G6" s="8">
        <f>D6-F6</f>
        <v>869106</v>
      </c>
    </row>
    <row r="7" spans="2:7" ht="31.5" x14ac:dyDescent="0.25">
      <c r="B7" s="7" t="s">
        <v>165</v>
      </c>
      <c r="C7" s="34">
        <v>748878443.34000003</v>
      </c>
      <c r="D7" s="31">
        <v>305103035.81</v>
      </c>
      <c r="E7" s="25">
        <f>D7/C7*100</f>
        <v>40.741329720914329</v>
      </c>
      <c r="F7" s="49">
        <v>295879485.33999997</v>
      </c>
      <c r="G7" s="34">
        <f t="shared" ref="G7:G27" si="0">D7-F7</f>
        <v>9223550.4700000286</v>
      </c>
    </row>
    <row r="8" spans="2:7" ht="15.75" x14ac:dyDescent="0.25">
      <c r="B8" s="7" t="s">
        <v>42</v>
      </c>
      <c r="C8" s="34">
        <v>4761627676.3900003</v>
      </c>
      <c r="D8" s="31">
        <v>2688704976.6399999</v>
      </c>
      <c r="E8" s="25">
        <f t="shared" ref="E8:E28" si="1">D8/C8*100</f>
        <v>56.466090155928065</v>
      </c>
      <c r="F8" s="49">
        <v>2514088542.5799999</v>
      </c>
      <c r="G8" s="34">
        <f t="shared" si="0"/>
        <v>174616434.05999994</v>
      </c>
    </row>
    <row r="9" spans="2:7" ht="31.5" x14ac:dyDescent="0.25">
      <c r="B9" s="7" t="s">
        <v>43</v>
      </c>
      <c r="C9" s="34">
        <v>46716614</v>
      </c>
      <c r="D9" s="31">
        <v>19833860.969999999</v>
      </c>
      <c r="E9" s="25">
        <f t="shared" si="1"/>
        <v>42.455690324645531</v>
      </c>
      <c r="F9" s="49">
        <v>68242196.040000007</v>
      </c>
      <c r="G9" s="34">
        <f t="shared" si="0"/>
        <v>-48408335.070000008</v>
      </c>
    </row>
    <row r="10" spans="2:7" ht="15.75" x14ac:dyDescent="0.25">
      <c r="B10" s="7" t="s">
        <v>44</v>
      </c>
      <c r="C10" s="34">
        <v>647167618.07000005</v>
      </c>
      <c r="D10" s="31">
        <v>233863437.63</v>
      </c>
      <c r="E10" s="25">
        <f t="shared" si="1"/>
        <v>36.1364553942661</v>
      </c>
      <c r="F10" s="49">
        <v>192825032.00999999</v>
      </c>
      <c r="G10" s="34">
        <f t="shared" si="0"/>
        <v>41038405.620000005</v>
      </c>
    </row>
    <row r="11" spans="2:7" ht="31.5" x14ac:dyDescent="0.25">
      <c r="B11" s="7" t="s">
        <v>45</v>
      </c>
      <c r="C11" s="34">
        <v>20822180</v>
      </c>
      <c r="D11" s="31">
        <v>2887513.74</v>
      </c>
      <c r="E11" s="25">
        <f t="shared" si="1"/>
        <v>13.867490051473958</v>
      </c>
      <c r="F11" s="49">
        <v>3069170.79</v>
      </c>
      <c r="G11" s="34">
        <f t="shared" si="0"/>
        <v>-181657.04999999981</v>
      </c>
    </row>
    <row r="12" spans="2:7" ht="31.5" x14ac:dyDescent="0.25">
      <c r="B12" s="7" t="s">
        <v>46</v>
      </c>
      <c r="C12" s="34">
        <v>795248965</v>
      </c>
      <c r="D12" s="31">
        <v>287631.75</v>
      </c>
      <c r="E12" s="25">
        <f t="shared" si="1"/>
        <v>3.6168767600973865E-2</v>
      </c>
      <c r="F12" s="49">
        <v>2289644.08</v>
      </c>
      <c r="G12" s="34">
        <f t="shared" si="0"/>
        <v>-2002012.33</v>
      </c>
    </row>
    <row r="13" spans="2:7" ht="47.25" x14ac:dyDescent="0.25">
      <c r="B13" s="7" t="s">
        <v>47</v>
      </c>
      <c r="C13" s="34">
        <v>156144668.22</v>
      </c>
      <c r="D13" s="31">
        <v>65862905.789999999</v>
      </c>
      <c r="E13" s="25">
        <f t="shared" si="1"/>
        <v>42.180694698587132</v>
      </c>
      <c r="F13" s="49">
        <v>50346530.119999997</v>
      </c>
      <c r="G13" s="34">
        <f t="shared" si="0"/>
        <v>15516375.670000002</v>
      </c>
    </row>
    <row r="14" spans="2:7" ht="15.75" x14ac:dyDescent="0.25">
      <c r="B14" s="7" t="s">
        <v>48</v>
      </c>
      <c r="C14" s="34">
        <v>131155844.5</v>
      </c>
      <c r="D14" s="31">
        <v>87036807.099999994</v>
      </c>
      <c r="E14" s="25">
        <f t="shared" si="1"/>
        <v>66.361363789625088</v>
      </c>
      <c r="F14" s="49">
        <v>24802043.41</v>
      </c>
      <c r="G14" s="34">
        <f t="shared" si="0"/>
        <v>62234763.689999998</v>
      </c>
    </row>
    <row r="15" spans="2:7" ht="63" x14ac:dyDescent="0.25">
      <c r="B15" s="7" t="s">
        <v>166</v>
      </c>
      <c r="C15" s="34">
        <v>609186341.69000006</v>
      </c>
      <c r="D15" s="31">
        <v>111245198.38</v>
      </c>
      <c r="E15" s="25">
        <f t="shared" si="1"/>
        <v>18.261275863701147</v>
      </c>
      <c r="F15" s="49">
        <v>3181316.12</v>
      </c>
      <c r="G15" s="34">
        <f t="shared" si="0"/>
        <v>108063882.25999999</v>
      </c>
    </row>
    <row r="16" spans="2:7" ht="31.5" x14ac:dyDescent="0.25">
      <c r="B16" s="7" t="s">
        <v>49</v>
      </c>
      <c r="C16" s="8">
        <v>600000</v>
      </c>
      <c r="D16" s="31">
        <v>0</v>
      </c>
      <c r="E16" s="25">
        <f t="shared" si="1"/>
        <v>0</v>
      </c>
      <c r="F16" s="49">
        <v>150000</v>
      </c>
      <c r="G16" s="34">
        <f t="shared" si="0"/>
        <v>-150000</v>
      </c>
    </row>
    <row r="17" spans="2:7" ht="47.25" x14ac:dyDescent="0.25">
      <c r="B17" s="7" t="s">
        <v>50</v>
      </c>
      <c r="C17" s="34">
        <v>1065960630.78</v>
      </c>
      <c r="D17" s="31">
        <v>436459383.39999998</v>
      </c>
      <c r="E17" s="25">
        <f t="shared" si="1"/>
        <v>40.945169155133584</v>
      </c>
      <c r="F17" s="49">
        <v>439979687.66000003</v>
      </c>
      <c r="G17" s="34">
        <f t="shared" si="0"/>
        <v>-3520304.2600000501</v>
      </c>
    </row>
    <row r="18" spans="2:7" ht="78.75" x14ac:dyDescent="0.25">
      <c r="B18" s="7" t="s">
        <v>51</v>
      </c>
      <c r="C18" s="34">
        <v>81068286.670000002</v>
      </c>
      <c r="D18" s="31">
        <v>23503572.920000002</v>
      </c>
      <c r="E18" s="25">
        <f t="shared" si="1"/>
        <v>28.992314856331724</v>
      </c>
      <c r="F18" s="49">
        <v>21218434.390000001</v>
      </c>
      <c r="G18" s="34">
        <f t="shared" si="0"/>
        <v>2285138.5300000012</v>
      </c>
    </row>
    <row r="19" spans="2:7" ht="47.25" x14ac:dyDescent="0.25">
      <c r="B19" s="7" t="s">
        <v>52</v>
      </c>
      <c r="C19" s="34">
        <v>754959896</v>
      </c>
      <c r="D19" s="31">
        <v>292133899.60000002</v>
      </c>
      <c r="E19" s="25">
        <f t="shared" si="1"/>
        <v>38.695287146749315</v>
      </c>
      <c r="F19" s="49">
        <v>157234693.62</v>
      </c>
      <c r="G19" s="34">
        <f t="shared" si="0"/>
        <v>134899205.98000002</v>
      </c>
    </row>
    <row r="20" spans="2:7" ht="31.5" x14ac:dyDescent="0.25">
      <c r="B20" s="7" t="s">
        <v>53</v>
      </c>
      <c r="C20" s="34">
        <v>184450837.31999999</v>
      </c>
      <c r="D20" s="31">
        <v>79976102.859999999</v>
      </c>
      <c r="E20" s="25">
        <f t="shared" si="1"/>
        <v>43.359034863718776</v>
      </c>
      <c r="F20" s="49">
        <v>73799892</v>
      </c>
      <c r="G20" s="34">
        <f t="shared" si="0"/>
        <v>6176210.8599999994</v>
      </c>
    </row>
    <row r="21" spans="2:7" ht="31.5" x14ac:dyDescent="0.25">
      <c r="B21" s="7" t="s">
        <v>54</v>
      </c>
      <c r="C21" s="34">
        <v>4979000</v>
      </c>
      <c r="D21" s="31">
        <v>2260656.11</v>
      </c>
      <c r="E21" s="25">
        <f t="shared" si="1"/>
        <v>45.403818236593693</v>
      </c>
      <c r="F21" s="49">
        <v>1722909.57</v>
      </c>
      <c r="G21" s="34">
        <f t="shared" si="0"/>
        <v>537746.5399999998</v>
      </c>
    </row>
    <row r="22" spans="2:7" ht="47.25" x14ac:dyDescent="0.25">
      <c r="B22" s="7" t="s">
        <v>55</v>
      </c>
      <c r="C22" s="34">
        <v>1934762056.5</v>
      </c>
      <c r="D22" s="31">
        <v>407349696.57999998</v>
      </c>
      <c r="E22" s="25">
        <f t="shared" si="1"/>
        <v>21.054252909884891</v>
      </c>
      <c r="F22" s="49">
        <v>349259191.37</v>
      </c>
      <c r="G22" s="34">
        <f t="shared" si="0"/>
        <v>58090505.209999979</v>
      </c>
    </row>
    <row r="23" spans="2:7" ht="47.25" x14ac:dyDescent="0.25">
      <c r="B23" s="7" t="s">
        <v>56</v>
      </c>
      <c r="C23" s="34">
        <v>1365602262.55</v>
      </c>
      <c r="D23" s="31">
        <v>303842879.73000002</v>
      </c>
      <c r="E23" s="25">
        <f t="shared" si="1"/>
        <v>22.249734645476625</v>
      </c>
      <c r="F23" s="49">
        <v>122400547.04000001</v>
      </c>
      <c r="G23" s="34">
        <f t="shared" si="0"/>
        <v>181442332.69</v>
      </c>
    </row>
    <row r="24" spans="2:7" ht="31.5" x14ac:dyDescent="0.25">
      <c r="B24" s="7" t="s">
        <v>57</v>
      </c>
      <c r="C24" s="34">
        <v>2859488635.21</v>
      </c>
      <c r="D24" s="31">
        <v>211283161.68000001</v>
      </c>
      <c r="E24" s="25">
        <f t="shared" si="1"/>
        <v>7.3888442527236489</v>
      </c>
      <c r="F24" s="49">
        <v>23334983</v>
      </c>
      <c r="G24" s="34">
        <f t="shared" si="0"/>
        <v>187948178.68000001</v>
      </c>
    </row>
    <row r="25" spans="2:7" ht="15.75" x14ac:dyDescent="0.25">
      <c r="B25" s="12" t="s">
        <v>58</v>
      </c>
      <c r="C25" s="18">
        <f>SUM(C6:C24)</f>
        <v>16172163956.240002</v>
      </c>
      <c r="D25" s="35">
        <f>SUM(D6:D24)</f>
        <v>5273328026.6899986</v>
      </c>
      <c r="E25" s="26">
        <f t="shared" si="1"/>
        <v>32.607436091787172</v>
      </c>
      <c r="F25" s="35">
        <f>SUM(F6:F24)</f>
        <v>4344648499.1399994</v>
      </c>
      <c r="G25" s="18">
        <f t="shared" si="0"/>
        <v>928679527.54999924</v>
      </c>
    </row>
    <row r="26" spans="2:7" ht="47.25" x14ac:dyDescent="0.25">
      <c r="B26" s="7" t="s">
        <v>59</v>
      </c>
      <c r="C26" s="34">
        <v>10076400</v>
      </c>
      <c r="D26" s="31">
        <v>5064378.97</v>
      </c>
      <c r="E26" s="25">
        <f t="shared" si="1"/>
        <v>50.259804791393748</v>
      </c>
      <c r="F26" s="49">
        <v>4157633.43</v>
      </c>
      <c r="G26" s="34">
        <f t="shared" si="0"/>
        <v>906745.53999999957</v>
      </c>
    </row>
    <row r="27" spans="2:7" ht="15.75" x14ac:dyDescent="0.25">
      <c r="B27" s="7" t="s">
        <v>60</v>
      </c>
      <c r="C27" s="34">
        <v>40871306.539999999</v>
      </c>
      <c r="D27" s="31">
        <v>24664486.82</v>
      </c>
      <c r="E27" s="25">
        <f t="shared" si="1"/>
        <v>60.346705079910571</v>
      </c>
      <c r="F27" s="49">
        <v>10544457.74</v>
      </c>
      <c r="G27" s="34">
        <f t="shared" si="0"/>
        <v>14120029.08</v>
      </c>
    </row>
    <row r="28" spans="2:7" ht="15.75" x14ac:dyDescent="0.25">
      <c r="B28" s="6" t="s">
        <v>61</v>
      </c>
      <c r="C28" s="18">
        <f>C25+C26+C27</f>
        <v>16223111662.780003</v>
      </c>
      <c r="D28" s="35">
        <f>D25+D26+D27</f>
        <v>5303056892.4799986</v>
      </c>
      <c r="E28" s="26">
        <f t="shared" si="1"/>
        <v>32.688284483959862</v>
      </c>
      <c r="F28" s="35">
        <f>F25+F26+F27</f>
        <v>4359350590.3099995</v>
      </c>
      <c r="G28" s="37">
        <f>D28-F28</f>
        <v>943706302.16999912</v>
      </c>
    </row>
    <row r="30" spans="2:7" x14ac:dyDescent="0.25">
      <c r="C30" s="29"/>
      <c r="D30" s="47"/>
      <c r="E30" s="27"/>
    </row>
    <row r="31" spans="2:7" x14ac:dyDescent="0.25">
      <c r="C31" s="30"/>
      <c r="D31" s="48"/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tabSelected="1" topLeftCell="A34" workbookViewId="0">
      <selection activeCell="F59" sqref="F59"/>
    </sheetView>
  </sheetViews>
  <sheetFormatPr defaultRowHeight="15" x14ac:dyDescent="0.25"/>
  <cols>
    <col min="2" max="2" width="49.85546875" customWidth="1"/>
    <col min="3" max="3" width="11.42578125" customWidth="1"/>
    <col min="4" max="4" width="16.85546875" customWidth="1"/>
    <col min="5" max="5" width="16.85546875" style="38" customWidth="1"/>
    <col min="6" max="6" width="16.85546875" customWidth="1"/>
    <col min="7" max="7" width="16.85546875" style="44" customWidth="1"/>
    <col min="8" max="8" width="16.85546875" customWidth="1"/>
  </cols>
  <sheetData>
    <row r="2" spans="2:8" ht="48" customHeight="1" x14ac:dyDescent="0.3">
      <c r="B2" s="66" t="s">
        <v>167</v>
      </c>
      <c r="C2" s="66"/>
      <c r="D2" s="66"/>
      <c r="E2" s="66"/>
      <c r="F2" s="66"/>
      <c r="G2" s="66"/>
      <c r="H2" s="66"/>
    </row>
    <row r="3" spans="2:8" ht="20.25" x14ac:dyDescent="0.3">
      <c r="B3" s="16"/>
      <c r="C3" s="16"/>
      <c r="D3" s="19"/>
      <c r="E3" s="43"/>
      <c r="F3" s="19"/>
      <c r="G3" s="45"/>
      <c r="H3" s="20" t="s">
        <v>158</v>
      </c>
    </row>
    <row r="4" spans="2:8" ht="31.5" x14ac:dyDescent="0.25">
      <c r="B4" s="11" t="s">
        <v>0</v>
      </c>
      <c r="C4" s="13" t="s">
        <v>62</v>
      </c>
      <c r="D4" s="17" t="s">
        <v>159</v>
      </c>
      <c r="E4" s="17" t="s">
        <v>173</v>
      </c>
      <c r="F4" s="17" t="s">
        <v>37</v>
      </c>
      <c r="G4" s="17" t="s">
        <v>174</v>
      </c>
      <c r="H4" s="17" t="s">
        <v>172</v>
      </c>
    </row>
    <row r="5" spans="2:8" ht="15.75" x14ac:dyDescent="0.25">
      <c r="B5" s="11">
        <v>1</v>
      </c>
      <c r="C5" s="13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</row>
    <row r="6" spans="2:8" ht="15.75" x14ac:dyDescent="0.25">
      <c r="B6" s="12" t="s">
        <v>63</v>
      </c>
      <c r="C6" s="14" t="s">
        <v>64</v>
      </c>
      <c r="D6" s="21">
        <f>SUM(D7:D11)</f>
        <v>1236036896.4299998</v>
      </c>
      <c r="E6" s="35">
        <f>SUM(E7:E11)</f>
        <v>552424253.52999997</v>
      </c>
      <c r="F6" s="22">
        <f>E6/D6*100</f>
        <v>44.693184736276628</v>
      </c>
      <c r="G6" s="35">
        <f>SUM(G7:G11)</f>
        <v>530467144.66000003</v>
      </c>
      <c r="H6" s="21">
        <f>E6-G6</f>
        <v>21957108.869999945</v>
      </c>
    </row>
    <row r="7" spans="2:8" ht="47.25" x14ac:dyDescent="0.25">
      <c r="B7" s="15" t="s">
        <v>65</v>
      </c>
      <c r="C7" s="13" t="s">
        <v>66</v>
      </c>
      <c r="D7" s="31">
        <v>2948000</v>
      </c>
      <c r="E7" s="31">
        <v>1875469.14</v>
      </c>
      <c r="F7" s="24">
        <f t="shared" ref="F7:F55" si="0">E7/D7*100</f>
        <v>63.618356173677071</v>
      </c>
      <c r="G7" s="49">
        <v>1463663.99</v>
      </c>
      <c r="H7" s="31">
        <f t="shared" ref="H7:H55" si="1">E7-G7</f>
        <v>411805.14999999991</v>
      </c>
    </row>
    <row r="8" spans="2:8" ht="63" x14ac:dyDescent="0.25">
      <c r="B8" s="15" t="s">
        <v>67</v>
      </c>
      <c r="C8" s="13" t="s">
        <v>68</v>
      </c>
      <c r="D8" s="31">
        <v>369321906.76999998</v>
      </c>
      <c r="E8" s="31">
        <v>154900271.30000001</v>
      </c>
      <c r="F8" s="24">
        <f t="shared" si="0"/>
        <v>41.941804279827402</v>
      </c>
      <c r="G8" s="49">
        <v>174289450.27000001</v>
      </c>
      <c r="H8" s="31">
        <f t="shared" si="1"/>
        <v>-19389178.969999999</v>
      </c>
    </row>
    <row r="9" spans="2:8" ht="47.25" x14ac:dyDescent="0.25">
      <c r="B9" s="15" t="s">
        <v>69</v>
      </c>
      <c r="C9" s="13" t="s">
        <v>70</v>
      </c>
      <c r="D9" s="31">
        <v>40487401.899999999</v>
      </c>
      <c r="E9" s="31">
        <v>18563188.550000001</v>
      </c>
      <c r="F9" s="24">
        <f t="shared" si="0"/>
        <v>45.849295531111864</v>
      </c>
      <c r="G9" s="49">
        <v>14936856.6</v>
      </c>
      <c r="H9" s="31">
        <f t="shared" si="1"/>
        <v>3626331.9500000011</v>
      </c>
    </row>
    <row r="10" spans="2:8" ht="15.75" x14ac:dyDescent="0.25">
      <c r="B10" s="15" t="s">
        <v>71</v>
      </c>
      <c r="C10" s="13" t="s">
        <v>72</v>
      </c>
      <c r="D10" s="31">
        <v>2000000</v>
      </c>
      <c r="E10" s="31">
        <v>0</v>
      </c>
      <c r="F10" s="24">
        <f t="shared" si="0"/>
        <v>0</v>
      </c>
      <c r="G10" s="49">
        <v>0</v>
      </c>
      <c r="H10" s="31">
        <f t="shared" si="1"/>
        <v>0</v>
      </c>
    </row>
    <row r="11" spans="2:8" ht="15.75" x14ac:dyDescent="0.25">
      <c r="B11" s="15" t="s">
        <v>73</v>
      </c>
      <c r="C11" s="13" t="s">
        <v>74</v>
      </c>
      <c r="D11" s="31">
        <v>821279587.75999999</v>
      </c>
      <c r="E11" s="31">
        <v>377085324.54000002</v>
      </c>
      <c r="F11" s="24">
        <f t="shared" si="0"/>
        <v>45.914367063289838</v>
      </c>
      <c r="G11" s="49">
        <v>339777173.80000001</v>
      </c>
      <c r="H11" s="31">
        <f t="shared" si="1"/>
        <v>37308150.74000001</v>
      </c>
    </row>
    <row r="12" spans="2:8" ht="15.75" x14ac:dyDescent="0.25">
      <c r="B12" s="12" t="s">
        <v>75</v>
      </c>
      <c r="C12" s="14" t="s">
        <v>76</v>
      </c>
      <c r="D12" s="21">
        <f>D13</f>
        <v>64000</v>
      </c>
      <c r="E12" s="35">
        <v>0</v>
      </c>
      <c r="F12" s="22">
        <f t="shared" si="0"/>
        <v>0</v>
      </c>
      <c r="G12" s="35">
        <v>0</v>
      </c>
      <c r="H12" s="35">
        <f t="shared" si="1"/>
        <v>0</v>
      </c>
    </row>
    <row r="13" spans="2:8" ht="15.75" x14ac:dyDescent="0.25">
      <c r="B13" s="15" t="s">
        <v>77</v>
      </c>
      <c r="C13" s="13" t="s">
        <v>78</v>
      </c>
      <c r="D13" s="23">
        <v>64000</v>
      </c>
      <c r="E13" s="31">
        <v>0</v>
      </c>
      <c r="F13" s="24">
        <f t="shared" si="0"/>
        <v>0</v>
      </c>
      <c r="G13" s="31">
        <v>0</v>
      </c>
      <c r="H13" s="31">
        <f t="shared" si="1"/>
        <v>0</v>
      </c>
    </row>
    <row r="14" spans="2:8" ht="31.5" x14ac:dyDescent="0.25">
      <c r="B14" s="12" t="s">
        <v>79</v>
      </c>
      <c r="C14" s="14" t="s">
        <v>80</v>
      </c>
      <c r="D14" s="21">
        <f>D15+D16+D17</f>
        <v>103687714.33</v>
      </c>
      <c r="E14" s="35">
        <f>E15+E16+E17</f>
        <v>44282718.219999999</v>
      </c>
      <c r="F14" s="22">
        <f t="shared" si="0"/>
        <v>42.70777739305192</v>
      </c>
      <c r="G14" s="35">
        <f>G16+G17</f>
        <v>31688079.630000003</v>
      </c>
      <c r="H14" s="35">
        <f t="shared" si="1"/>
        <v>12594638.589999996</v>
      </c>
    </row>
    <row r="15" spans="2:8" s="32" customFormat="1" ht="15.75" x14ac:dyDescent="0.25">
      <c r="B15" s="15" t="s">
        <v>160</v>
      </c>
      <c r="C15" s="13" t="s">
        <v>161</v>
      </c>
      <c r="D15" s="31">
        <v>3711195.63</v>
      </c>
      <c r="E15" s="31">
        <v>0</v>
      </c>
      <c r="F15" s="24">
        <f t="shared" si="0"/>
        <v>0</v>
      </c>
      <c r="G15" s="31">
        <v>0</v>
      </c>
      <c r="H15" s="31">
        <f t="shared" si="1"/>
        <v>0</v>
      </c>
    </row>
    <row r="16" spans="2:8" ht="47.25" x14ac:dyDescent="0.25">
      <c r="B16" s="15" t="s">
        <v>81</v>
      </c>
      <c r="C16" s="13" t="s">
        <v>82</v>
      </c>
      <c r="D16" s="31">
        <v>73316129.730000004</v>
      </c>
      <c r="E16" s="31">
        <v>36280454.5</v>
      </c>
      <c r="F16" s="24">
        <f t="shared" si="0"/>
        <v>49.484955948451429</v>
      </c>
      <c r="G16" s="49">
        <v>27992369.120000001</v>
      </c>
      <c r="H16" s="31">
        <f t="shared" si="1"/>
        <v>8288085.379999999</v>
      </c>
    </row>
    <row r="17" spans="2:8" ht="47.25" x14ac:dyDescent="0.25">
      <c r="B17" s="15" t="s">
        <v>83</v>
      </c>
      <c r="C17" s="13" t="s">
        <v>84</v>
      </c>
      <c r="D17" s="31">
        <v>26660388.969999999</v>
      </c>
      <c r="E17" s="31">
        <v>8002263.7199999997</v>
      </c>
      <c r="F17" s="24">
        <f t="shared" si="0"/>
        <v>30.015555020613789</v>
      </c>
      <c r="G17" s="49">
        <v>3695710.51</v>
      </c>
      <c r="H17" s="31">
        <f t="shared" si="1"/>
        <v>4306553.21</v>
      </c>
    </row>
    <row r="18" spans="2:8" ht="15.75" x14ac:dyDescent="0.25">
      <c r="B18" s="12" t="s">
        <v>85</v>
      </c>
      <c r="C18" s="14" t="s">
        <v>86</v>
      </c>
      <c r="D18" s="21">
        <f>SUM(D19:D23)</f>
        <v>922595112.57000005</v>
      </c>
      <c r="E18" s="35">
        <f>SUM(E19:E23)</f>
        <v>299054446.57999998</v>
      </c>
      <c r="F18" s="22">
        <f t="shared" si="0"/>
        <v>32.414484155129294</v>
      </c>
      <c r="G18" s="35">
        <f>SUM(G19:G23)</f>
        <v>170219846.75</v>
      </c>
      <c r="H18" s="35">
        <f t="shared" si="1"/>
        <v>128834599.82999998</v>
      </c>
    </row>
    <row r="19" spans="2:8" ht="15.75" x14ac:dyDescent="0.25">
      <c r="B19" s="15" t="s">
        <v>87</v>
      </c>
      <c r="C19" s="13" t="s">
        <v>88</v>
      </c>
      <c r="D19" s="31">
        <v>6263831</v>
      </c>
      <c r="E19" s="31">
        <v>2374113.7400000002</v>
      </c>
      <c r="F19" s="24">
        <f t="shared" si="0"/>
        <v>37.901944353224096</v>
      </c>
      <c r="G19" s="49">
        <v>2069170.79</v>
      </c>
      <c r="H19" s="31">
        <f t="shared" si="1"/>
        <v>304942.95000000019</v>
      </c>
    </row>
    <row r="20" spans="2:8" ht="15.75" x14ac:dyDescent="0.25">
      <c r="B20" s="15" t="s">
        <v>89</v>
      </c>
      <c r="C20" s="13" t="s">
        <v>90</v>
      </c>
      <c r="D20" s="31">
        <v>103498180</v>
      </c>
      <c r="E20" s="31">
        <v>47088898.43</v>
      </c>
      <c r="F20" s="24">
        <f t="shared" si="0"/>
        <v>45.497320271718792</v>
      </c>
      <c r="G20" s="49">
        <v>38938991.829999998</v>
      </c>
      <c r="H20" s="31">
        <f t="shared" si="1"/>
        <v>8149906.6000000015</v>
      </c>
    </row>
    <row r="21" spans="2:8" ht="15.75" x14ac:dyDescent="0.25">
      <c r="B21" s="15" t="s">
        <v>91</v>
      </c>
      <c r="C21" s="13" t="s">
        <v>92</v>
      </c>
      <c r="D21" s="31">
        <v>793972796</v>
      </c>
      <c r="E21" s="31">
        <v>245598401.16999999</v>
      </c>
      <c r="F21" s="24">
        <f t="shared" si="0"/>
        <v>30.932848380613787</v>
      </c>
      <c r="G21" s="49">
        <v>121751201.79000001</v>
      </c>
      <c r="H21" s="31">
        <f t="shared" si="1"/>
        <v>123847199.37999998</v>
      </c>
    </row>
    <row r="22" spans="2:8" ht="15.75" x14ac:dyDescent="0.25">
      <c r="B22" s="15" t="s">
        <v>93</v>
      </c>
      <c r="C22" s="13" t="s">
        <v>94</v>
      </c>
      <c r="D22" s="31">
        <v>16021805.57</v>
      </c>
      <c r="E22" s="31">
        <v>3663033.24</v>
      </c>
      <c r="F22" s="24">
        <f t="shared" si="0"/>
        <v>22.862799226941313</v>
      </c>
      <c r="G22" s="49">
        <v>7148832</v>
      </c>
      <c r="H22" s="31">
        <f t="shared" si="1"/>
        <v>-3485798.76</v>
      </c>
    </row>
    <row r="23" spans="2:8" ht="31.5" x14ac:dyDescent="0.25">
      <c r="B23" s="15" t="s">
        <v>95</v>
      </c>
      <c r="C23" s="13" t="s">
        <v>96</v>
      </c>
      <c r="D23" s="31">
        <v>2838500</v>
      </c>
      <c r="E23" s="31">
        <v>330000</v>
      </c>
      <c r="F23" s="24">
        <f t="shared" si="0"/>
        <v>11.625858728201514</v>
      </c>
      <c r="G23" s="49">
        <v>311650.34000000003</v>
      </c>
      <c r="H23" s="31">
        <f t="shared" si="1"/>
        <v>18349.659999999974</v>
      </c>
    </row>
    <row r="24" spans="2:8" ht="15.75" x14ac:dyDescent="0.25">
      <c r="B24" s="12" t="s">
        <v>97</v>
      </c>
      <c r="C24" s="14" t="s">
        <v>98</v>
      </c>
      <c r="D24" s="21">
        <f>SUM(D25:D27)</f>
        <v>5371468096.8699999</v>
      </c>
      <c r="E24" s="35">
        <f>SUM(E25:E27)</f>
        <v>763009696.91000009</v>
      </c>
      <c r="F24" s="22">
        <f t="shared" si="0"/>
        <v>14.204863235706682</v>
      </c>
      <c r="G24" s="35">
        <f>SUM(G25:G27)</f>
        <v>424815921.23000002</v>
      </c>
      <c r="H24" s="35">
        <f t="shared" si="1"/>
        <v>338193775.68000007</v>
      </c>
    </row>
    <row r="25" spans="2:8" ht="15.75" x14ac:dyDescent="0.25">
      <c r="B25" s="15" t="s">
        <v>99</v>
      </c>
      <c r="C25" s="13" t="s">
        <v>100</v>
      </c>
      <c r="D25" s="31">
        <v>2964899209.8499999</v>
      </c>
      <c r="E25" s="31">
        <v>235082731.58000001</v>
      </c>
      <c r="F25" s="24">
        <f t="shared" si="0"/>
        <v>7.92886081250274</v>
      </c>
      <c r="G25" s="49">
        <v>61639849.75</v>
      </c>
      <c r="H25" s="31">
        <f t="shared" si="1"/>
        <v>173442881.83000001</v>
      </c>
    </row>
    <row r="26" spans="2:8" ht="15.75" x14ac:dyDescent="0.25">
      <c r="B26" s="15" t="s">
        <v>101</v>
      </c>
      <c r="C26" s="13" t="s">
        <v>102</v>
      </c>
      <c r="D26" s="31">
        <v>604171167.04999995</v>
      </c>
      <c r="E26" s="31">
        <v>111165650.77</v>
      </c>
      <c r="F26" s="24">
        <f t="shared" si="0"/>
        <v>18.399694793909315</v>
      </c>
      <c r="G26" s="49">
        <v>3181316.12</v>
      </c>
      <c r="H26" s="31">
        <f t="shared" si="1"/>
        <v>107984334.64999999</v>
      </c>
    </row>
    <row r="27" spans="2:8" ht="15.75" x14ac:dyDescent="0.25">
      <c r="B27" s="15" t="s">
        <v>103</v>
      </c>
      <c r="C27" s="13" t="s">
        <v>104</v>
      </c>
      <c r="D27" s="31">
        <v>1802397719.97</v>
      </c>
      <c r="E27" s="31">
        <v>416761314.56</v>
      </c>
      <c r="F27" s="24">
        <f t="shared" si="0"/>
        <v>23.122605512779764</v>
      </c>
      <c r="G27" s="49">
        <v>359994755.36000001</v>
      </c>
      <c r="H27" s="31">
        <f t="shared" si="1"/>
        <v>56766559.199999988</v>
      </c>
    </row>
    <row r="28" spans="2:8" ht="15.75" x14ac:dyDescent="0.25">
      <c r="B28" s="12" t="s">
        <v>105</v>
      </c>
      <c r="C28" s="14" t="s">
        <v>106</v>
      </c>
      <c r="D28" s="21">
        <f>D29+D30+D31</f>
        <v>829455784.72000003</v>
      </c>
      <c r="E28" s="35">
        <f>E29+E30+E31</f>
        <v>12428042.359999999</v>
      </c>
      <c r="F28" s="22">
        <f t="shared" si="0"/>
        <v>1.4983369323532227</v>
      </c>
      <c r="G28" s="35">
        <f>SUM(G30:G31)</f>
        <v>6845263.0199999996</v>
      </c>
      <c r="H28" s="35">
        <f t="shared" si="1"/>
        <v>5582779.3399999999</v>
      </c>
    </row>
    <row r="29" spans="2:8" s="32" customFormat="1" ht="15.75" x14ac:dyDescent="0.25">
      <c r="B29" s="15" t="s">
        <v>162</v>
      </c>
      <c r="C29" s="13" t="s">
        <v>163</v>
      </c>
      <c r="D29" s="31">
        <v>14206819.720000001</v>
      </c>
      <c r="E29" s="31">
        <v>0</v>
      </c>
      <c r="F29" s="24">
        <f t="shared" si="0"/>
        <v>0</v>
      </c>
      <c r="G29" s="31">
        <v>0</v>
      </c>
      <c r="H29" s="31">
        <f t="shared" si="1"/>
        <v>0</v>
      </c>
    </row>
    <row r="30" spans="2:8" ht="31.5" x14ac:dyDescent="0.25">
      <c r="B30" s="15" t="s">
        <v>107</v>
      </c>
      <c r="C30" s="13" t="s">
        <v>108</v>
      </c>
      <c r="D30" s="31">
        <v>3000000</v>
      </c>
      <c r="E30" s="31">
        <v>0</v>
      </c>
      <c r="F30" s="24">
        <f t="shared" si="0"/>
        <v>0</v>
      </c>
      <c r="G30" s="49">
        <v>0</v>
      </c>
      <c r="H30" s="31">
        <f t="shared" si="1"/>
        <v>0</v>
      </c>
    </row>
    <row r="31" spans="2:8" ht="31.5" x14ac:dyDescent="0.25">
      <c r="B31" s="15" t="s">
        <v>109</v>
      </c>
      <c r="C31" s="13" t="s">
        <v>110</v>
      </c>
      <c r="D31" s="31">
        <v>812248965</v>
      </c>
      <c r="E31" s="31">
        <v>12428042.359999999</v>
      </c>
      <c r="F31" s="24">
        <f t="shared" si="0"/>
        <v>1.5300779558395621</v>
      </c>
      <c r="G31" s="49">
        <v>6845263.0199999996</v>
      </c>
      <c r="H31" s="31">
        <f t="shared" si="1"/>
        <v>5582779.3399999999</v>
      </c>
    </row>
    <row r="32" spans="2:8" ht="15.75" x14ac:dyDescent="0.25">
      <c r="B32" s="12" t="s">
        <v>111</v>
      </c>
      <c r="C32" s="14" t="s">
        <v>112</v>
      </c>
      <c r="D32" s="21">
        <f>SUM(D33:D38)</f>
        <v>6191952488.7799997</v>
      </c>
      <c r="E32" s="35">
        <f>SUM(E33:E38)</f>
        <v>3023792806.8100004</v>
      </c>
      <c r="F32" s="22">
        <f t="shared" si="0"/>
        <v>48.834237864214913</v>
      </c>
      <c r="G32" s="35">
        <f>SUM(G33:G38)</f>
        <v>2664789907.3699999</v>
      </c>
      <c r="H32" s="35">
        <f t="shared" si="1"/>
        <v>359002899.44000053</v>
      </c>
    </row>
    <row r="33" spans="2:8" ht="15.75" x14ac:dyDescent="0.25">
      <c r="B33" s="15" t="s">
        <v>113</v>
      </c>
      <c r="C33" s="13" t="s">
        <v>114</v>
      </c>
      <c r="D33" s="31">
        <v>1704351773.5699999</v>
      </c>
      <c r="E33" s="31">
        <v>918040422.21000004</v>
      </c>
      <c r="F33" s="24">
        <f t="shared" si="0"/>
        <v>53.86449185235027</v>
      </c>
      <c r="G33" s="49">
        <v>891879797.86000001</v>
      </c>
      <c r="H33" s="31">
        <f t="shared" si="1"/>
        <v>26160624.350000024</v>
      </c>
    </row>
    <row r="34" spans="2:8" ht="15.75" x14ac:dyDescent="0.25">
      <c r="B34" s="15" t="s">
        <v>115</v>
      </c>
      <c r="C34" s="13" t="s">
        <v>116</v>
      </c>
      <c r="D34" s="31">
        <v>4072087241.0500002</v>
      </c>
      <c r="E34" s="31">
        <v>1922284521.6700001</v>
      </c>
      <c r="F34" s="24">
        <f t="shared" si="0"/>
        <v>47.206368819699776</v>
      </c>
      <c r="G34" s="49">
        <v>1595349309.74</v>
      </c>
      <c r="H34" s="31">
        <f t="shared" si="1"/>
        <v>326935211.93000007</v>
      </c>
    </row>
    <row r="35" spans="2:8" ht="15.75" x14ac:dyDescent="0.25">
      <c r="B35" s="15" t="s">
        <v>117</v>
      </c>
      <c r="C35" s="13" t="s">
        <v>118</v>
      </c>
      <c r="D35" s="31">
        <v>281720510</v>
      </c>
      <c r="E35" s="31">
        <v>137225205.90000001</v>
      </c>
      <c r="F35" s="24">
        <f t="shared" si="0"/>
        <v>48.709696677746329</v>
      </c>
      <c r="G35" s="49">
        <v>133645233.53</v>
      </c>
      <c r="H35" s="31">
        <f t="shared" si="1"/>
        <v>3579972.3700000048</v>
      </c>
    </row>
    <row r="36" spans="2:8" ht="31.5" x14ac:dyDescent="0.25">
      <c r="B36" s="15" t="s">
        <v>119</v>
      </c>
      <c r="C36" s="13" t="s">
        <v>120</v>
      </c>
      <c r="D36" s="31">
        <v>136000</v>
      </c>
      <c r="E36" s="31">
        <v>108000</v>
      </c>
      <c r="F36" s="24">
        <f t="shared" si="0"/>
        <v>79.411764705882348</v>
      </c>
      <c r="G36" s="49">
        <v>3000</v>
      </c>
      <c r="H36" s="31">
        <f t="shared" si="1"/>
        <v>105000</v>
      </c>
    </row>
    <row r="37" spans="2:8" ht="15.75" x14ac:dyDescent="0.25">
      <c r="B37" s="15" t="s">
        <v>121</v>
      </c>
      <c r="C37" s="13" t="s">
        <v>122</v>
      </c>
      <c r="D37" s="31">
        <v>35740310</v>
      </c>
      <c r="E37" s="31">
        <v>14522536.92</v>
      </c>
      <c r="F37" s="24">
        <f t="shared" si="0"/>
        <v>40.633494561183156</v>
      </c>
      <c r="G37" s="49">
        <v>14056627.52</v>
      </c>
      <c r="H37" s="31">
        <f t="shared" si="1"/>
        <v>465909.40000000037</v>
      </c>
    </row>
    <row r="38" spans="2:8" ht="15.75" x14ac:dyDescent="0.25">
      <c r="B38" s="15" t="s">
        <v>123</v>
      </c>
      <c r="C38" s="13" t="s">
        <v>124</v>
      </c>
      <c r="D38" s="31">
        <v>97916654.159999996</v>
      </c>
      <c r="E38" s="31">
        <v>31612120.109999999</v>
      </c>
      <c r="F38" s="24">
        <f t="shared" si="0"/>
        <v>32.284722533864816</v>
      </c>
      <c r="G38" s="49">
        <v>29855938.719999999</v>
      </c>
      <c r="H38" s="31">
        <f t="shared" si="1"/>
        <v>1756181.3900000006</v>
      </c>
    </row>
    <row r="39" spans="2:8" ht="15.75" x14ac:dyDescent="0.25">
      <c r="B39" s="12" t="s">
        <v>125</v>
      </c>
      <c r="C39" s="14" t="s">
        <v>126</v>
      </c>
      <c r="D39" s="21">
        <f>SUM(D40:D41)</f>
        <v>646365693.34000003</v>
      </c>
      <c r="E39" s="35">
        <f>SUM(E40:E41)</f>
        <v>257444295.81</v>
      </c>
      <c r="F39" s="22">
        <f t="shared" si="0"/>
        <v>39.829511136287934</v>
      </c>
      <c r="G39" s="35">
        <f>SUM(G40:G41)</f>
        <v>250884631.92000002</v>
      </c>
      <c r="H39" s="35">
        <f t="shared" si="1"/>
        <v>6559663.8899999857</v>
      </c>
    </row>
    <row r="40" spans="2:8" ht="15.75" x14ac:dyDescent="0.25">
      <c r="B40" s="15" t="s">
        <v>127</v>
      </c>
      <c r="C40" s="13" t="s">
        <v>128</v>
      </c>
      <c r="D40" s="31">
        <v>630185633.34000003</v>
      </c>
      <c r="E40" s="31">
        <v>250581826.74000001</v>
      </c>
      <c r="F40" s="24">
        <f t="shared" si="0"/>
        <v>39.763176670961201</v>
      </c>
      <c r="G40" s="49">
        <v>244456108.61000001</v>
      </c>
      <c r="H40" s="31">
        <f t="shared" si="1"/>
        <v>6125718.1299999952</v>
      </c>
    </row>
    <row r="41" spans="2:8" ht="31.5" x14ac:dyDescent="0.25">
      <c r="B41" s="15" t="s">
        <v>129</v>
      </c>
      <c r="C41" s="13" t="s">
        <v>130</v>
      </c>
      <c r="D41" s="31">
        <v>16180060</v>
      </c>
      <c r="E41" s="31">
        <v>6862469.0700000003</v>
      </c>
      <c r="F41" s="24">
        <f t="shared" si="0"/>
        <v>42.413124982231217</v>
      </c>
      <c r="G41" s="49">
        <v>6428523.3099999996</v>
      </c>
      <c r="H41" s="31">
        <f t="shared" si="1"/>
        <v>433945.76000000071</v>
      </c>
    </row>
    <row r="42" spans="2:8" ht="15.75" x14ac:dyDescent="0.25">
      <c r="B42" s="12" t="s">
        <v>131</v>
      </c>
      <c r="C42" s="14" t="s">
        <v>132</v>
      </c>
      <c r="D42" s="21">
        <f>D43</f>
        <v>3344000</v>
      </c>
      <c r="E42" s="35">
        <f>E43</f>
        <v>1693306</v>
      </c>
      <c r="F42" s="22">
        <f t="shared" si="0"/>
        <v>50.637141148325362</v>
      </c>
      <c r="G42" s="35">
        <f>G43</f>
        <v>824200</v>
      </c>
      <c r="H42" s="35">
        <f t="shared" si="1"/>
        <v>869106</v>
      </c>
    </row>
    <row r="43" spans="2:8" ht="15.75" x14ac:dyDescent="0.25">
      <c r="B43" s="15" t="s">
        <v>133</v>
      </c>
      <c r="C43" s="13" t="s">
        <v>134</v>
      </c>
      <c r="D43" s="31">
        <v>3344000</v>
      </c>
      <c r="E43" s="31">
        <v>1693306</v>
      </c>
      <c r="F43" s="24">
        <f t="shared" si="0"/>
        <v>50.637141148325362</v>
      </c>
      <c r="G43" s="49">
        <v>824200</v>
      </c>
      <c r="H43" s="31">
        <f t="shared" si="1"/>
        <v>869106</v>
      </c>
    </row>
    <row r="44" spans="2:8" ht="15.75" x14ac:dyDescent="0.25">
      <c r="B44" s="12" t="s">
        <v>135</v>
      </c>
      <c r="C44" s="14" t="s">
        <v>136</v>
      </c>
      <c r="D44" s="21">
        <f>SUM(D45:D47)</f>
        <v>211875458.5</v>
      </c>
      <c r="E44" s="35">
        <f>SUM(E45:E47)</f>
        <v>114850600.95999999</v>
      </c>
      <c r="F44" s="22">
        <f t="shared" si="0"/>
        <v>54.206656010611063</v>
      </c>
      <c r="G44" s="35">
        <f>SUM(G45:G47)</f>
        <v>84095085.00999999</v>
      </c>
      <c r="H44" s="35">
        <f t="shared" si="1"/>
        <v>30755515.950000003</v>
      </c>
    </row>
    <row r="45" spans="2:8" ht="15.75" x14ac:dyDescent="0.25">
      <c r="B45" s="15" t="s">
        <v>137</v>
      </c>
      <c r="C45" s="13" t="s">
        <v>138</v>
      </c>
      <c r="D45" s="31">
        <v>15715614</v>
      </c>
      <c r="E45" s="31">
        <v>6640121.0899999999</v>
      </c>
      <c r="F45" s="24">
        <f t="shared" si="0"/>
        <v>42.251744602533506</v>
      </c>
      <c r="G45" s="49">
        <v>6557345.7199999997</v>
      </c>
      <c r="H45" s="31">
        <f t="shared" si="1"/>
        <v>82775.370000000112</v>
      </c>
    </row>
    <row r="46" spans="2:8" ht="15.75" x14ac:dyDescent="0.25">
      <c r="B46" s="15" t="s">
        <v>139</v>
      </c>
      <c r="C46" s="13" t="s">
        <v>140</v>
      </c>
      <c r="D46" s="31">
        <v>20051000</v>
      </c>
      <c r="E46" s="31">
        <v>19989072.02</v>
      </c>
      <c r="F46" s="24">
        <f t="shared" si="0"/>
        <v>99.691147673432738</v>
      </c>
      <c r="G46" s="49">
        <v>49811134.009999998</v>
      </c>
      <c r="H46" s="31">
        <f t="shared" si="1"/>
        <v>-29822061.989999998</v>
      </c>
    </row>
    <row r="47" spans="2:8" ht="15.75" x14ac:dyDescent="0.25">
      <c r="B47" s="15" t="s">
        <v>141</v>
      </c>
      <c r="C47" s="13" t="s">
        <v>142</v>
      </c>
      <c r="D47" s="31">
        <v>176108844.5</v>
      </c>
      <c r="E47" s="31">
        <v>88221407.849999994</v>
      </c>
      <c r="F47" s="24">
        <f t="shared" si="0"/>
        <v>50.09481954212697</v>
      </c>
      <c r="G47" s="49">
        <v>27726605.280000001</v>
      </c>
      <c r="H47" s="31">
        <f t="shared" si="1"/>
        <v>60494802.569999993</v>
      </c>
    </row>
    <row r="48" spans="2:8" ht="15.75" x14ac:dyDescent="0.25">
      <c r="B48" s="12" t="s">
        <v>143</v>
      </c>
      <c r="C48" s="14" t="s">
        <v>144</v>
      </c>
      <c r="D48" s="21">
        <f>SUM(D49:D52)</f>
        <v>658038449.98000002</v>
      </c>
      <c r="E48" s="35">
        <f>SUM(E49:E52)</f>
        <v>233863437.63</v>
      </c>
      <c r="F48" s="22">
        <f t="shared" si="0"/>
        <v>35.539479134860265</v>
      </c>
      <c r="G48" s="35">
        <f>SUM(G49:G52)</f>
        <v>194186340.00999999</v>
      </c>
      <c r="H48" s="35">
        <f t="shared" si="1"/>
        <v>39677097.620000005</v>
      </c>
    </row>
    <row r="49" spans="2:8" ht="15.75" x14ac:dyDescent="0.25">
      <c r="B49" s="15" t="s">
        <v>145</v>
      </c>
      <c r="C49" s="13" t="s">
        <v>146</v>
      </c>
      <c r="D49" s="31">
        <v>306389821.70999998</v>
      </c>
      <c r="E49" s="31">
        <v>109985092.16</v>
      </c>
      <c r="F49" s="24">
        <f t="shared" si="0"/>
        <v>35.897110271535595</v>
      </c>
      <c r="G49" s="49">
        <v>115800921.02</v>
      </c>
      <c r="H49" s="31">
        <f t="shared" si="1"/>
        <v>-5815828.8599999994</v>
      </c>
    </row>
    <row r="50" spans="2:8" ht="15.75" x14ac:dyDescent="0.25">
      <c r="B50" s="15" t="s">
        <v>147</v>
      </c>
      <c r="C50" s="13" t="s">
        <v>148</v>
      </c>
      <c r="D50" s="31">
        <v>2820800</v>
      </c>
      <c r="E50" s="31">
        <v>605930.5</v>
      </c>
      <c r="F50" s="24">
        <f t="shared" si="0"/>
        <v>21.480803318207599</v>
      </c>
      <c r="G50" s="49">
        <v>1025077.85</v>
      </c>
      <c r="H50" s="31">
        <f t="shared" si="1"/>
        <v>-419147.35</v>
      </c>
    </row>
    <row r="51" spans="2:8" ht="15.75" x14ac:dyDescent="0.25">
      <c r="B51" s="15" t="s">
        <v>149</v>
      </c>
      <c r="C51" s="13" t="s">
        <v>150</v>
      </c>
      <c r="D51" s="31">
        <v>334231295.67000002</v>
      </c>
      <c r="E51" s="31">
        <v>116278845.27</v>
      </c>
      <c r="F51" s="24">
        <f t="shared" si="0"/>
        <v>34.789933431250788</v>
      </c>
      <c r="G51" s="49">
        <v>70837150</v>
      </c>
      <c r="H51" s="31">
        <f t="shared" si="1"/>
        <v>45441695.269999996</v>
      </c>
    </row>
    <row r="52" spans="2:8" ht="31.5" x14ac:dyDescent="0.25">
      <c r="B52" s="15" t="s">
        <v>151</v>
      </c>
      <c r="C52" s="13" t="s">
        <v>152</v>
      </c>
      <c r="D52" s="31">
        <v>14596532.6</v>
      </c>
      <c r="E52" s="31">
        <v>6993569.7000000002</v>
      </c>
      <c r="F52" s="24">
        <f t="shared" si="0"/>
        <v>47.912541229140956</v>
      </c>
      <c r="G52" s="49">
        <v>6523191.1399999997</v>
      </c>
      <c r="H52" s="31">
        <f t="shared" si="1"/>
        <v>470378.56000000052</v>
      </c>
    </row>
    <row r="53" spans="2:8" ht="31.5" x14ac:dyDescent="0.25">
      <c r="B53" s="12" t="s">
        <v>153</v>
      </c>
      <c r="C53" s="14" t="s">
        <v>154</v>
      </c>
      <c r="D53" s="21">
        <f>D54</f>
        <v>48227967.259999998</v>
      </c>
      <c r="E53" s="35">
        <f>E54</f>
        <v>213287.67</v>
      </c>
      <c r="F53" s="22">
        <f t="shared" si="0"/>
        <v>0.44224893172493213</v>
      </c>
      <c r="G53" s="35">
        <f>G54</f>
        <v>534170.71</v>
      </c>
      <c r="H53" s="35">
        <f t="shared" si="1"/>
        <v>-320883.03999999992</v>
      </c>
    </row>
    <row r="54" spans="2:8" ht="31.5" x14ac:dyDescent="0.25">
      <c r="B54" s="15" t="s">
        <v>155</v>
      </c>
      <c r="C54" s="13" t="s">
        <v>156</v>
      </c>
      <c r="D54" s="31">
        <v>48227967.259999998</v>
      </c>
      <c r="E54" s="31">
        <v>213287.67</v>
      </c>
      <c r="F54" s="24">
        <f t="shared" si="0"/>
        <v>0.44224893172493213</v>
      </c>
      <c r="G54" s="49">
        <v>534170.71</v>
      </c>
      <c r="H54" s="31">
        <f t="shared" si="1"/>
        <v>-320883.03999999992</v>
      </c>
    </row>
    <row r="55" spans="2:8" ht="15.75" x14ac:dyDescent="0.25">
      <c r="B55" s="12" t="s">
        <v>61</v>
      </c>
      <c r="C55" s="14" t="s">
        <v>157</v>
      </c>
      <c r="D55" s="21">
        <f>D53+D48+D44+D42+D39+D32+D28+D24+D18+D14+D12+D6</f>
        <v>16223111662.780001</v>
      </c>
      <c r="E55" s="35">
        <f>E53+E48+E44+E42+E39+E32+E28+E24+E18+E14+E12+E6</f>
        <v>5303056892.4800005</v>
      </c>
      <c r="F55" s="22">
        <f t="shared" si="0"/>
        <v>32.688284483959876</v>
      </c>
      <c r="G55" s="35">
        <f>G53+G48+G44+G42+G39+G32+G28+G24+G18+G14+G12+G6</f>
        <v>4359350590.3100004</v>
      </c>
      <c r="H55" s="35">
        <f t="shared" si="1"/>
        <v>943706302.17000008</v>
      </c>
    </row>
    <row r="56" spans="2:8" x14ac:dyDescent="0.25">
      <c r="G56" s="46"/>
    </row>
    <row r="57" spans="2:8" x14ac:dyDescent="0.25">
      <c r="D57" s="10"/>
      <c r="E57" s="10"/>
      <c r="F57" s="10"/>
      <c r="G57" s="10"/>
      <c r="H57" s="52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 МП</vt:lpstr>
      <vt:lpstr>Р РПр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bobyleva</dc:creator>
  <cp:lastModifiedBy>Denisova Marina</cp:lastModifiedBy>
  <cp:lastPrinted>2023-07-10T14:44:58Z</cp:lastPrinted>
  <dcterms:created xsi:type="dcterms:W3CDTF">2021-02-17T08:35:14Z</dcterms:created>
  <dcterms:modified xsi:type="dcterms:W3CDTF">2023-07-11T09:39:28Z</dcterms:modified>
</cp:coreProperties>
</file>